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11010" tabRatio="601" activeTab="0"/>
  </bookViews>
  <sheets>
    <sheet name="d-1" sheetId="1" r:id="rId1"/>
    <sheet name="d-2" sheetId="2" r:id="rId2"/>
    <sheet name="d-3" sheetId="3" r:id="rId3"/>
  </sheets>
  <definedNames>
    <definedName name="Z_2D51538E_3B7A_4604_BEAF_8334E6CBF056_.wvu.Rows" localSheetId="1" hidden="1">'d-2'!$20:$20</definedName>
    <definedName name="Z_93D57D99_1E74_45C6_8969_0BFB4C0352CC_.wvu.Rows" localSheetId="1" hidden="1">'d-2'!$21:$24,'d-2'!$37:$42</definedName>
    <definedName name="Z_A40B1B0D_E6BF_4DEB_9E12_0B4228F21BD9_.wvu.Rows" localSheetId="1" hidden="1">'d-2'!$21:$24,'d-2'!$37:$42</definedName>
    <definedName name="Z_E105436A_D79A_4295_995A_E824F477340A_.wvu.Rows" localSheetId="1" hidden="1">'d-2'!#REF!,'d-2'!$21:$21</definedName>
    <definedName name="_xlnm.Print_Area" localSheetId="0">'d-1'!$A$1:$G$84</definedName>
  </definedNames>
  <calcPr fullCalcOnLoad="1"/>
</workbook>
</file>

<file path=xl/sharedStrings.xml><?xml version="1.0" encoding="utf-8"?>
<sst xmlns="http://schemas.openxmlformats.org/spreadsheetml/2006/main" count="208" uniqueCount="156">
  <si>
    <t>Сума</t>
  </si>
  <si>
    <t>% до загальної суми</t>
  </si>
  <si>
    <t>Освіта</t>
  </si>
  <si>
    <t>Охорона здоров’я</t>
  </si>
  <si>
    <t>Культура і мистецтво</t>
  </si>
  <si>
    <t>Фізична культура і спорт</t>
  </si>
  <si>
    <t xml:space="preserve"> тис.грн.</t>
  </si>
  <si>
    <t>Виконання</t>
  </si>
  <si>
    <t>тис.грн.</t>
  </si>
  <si>
    <t>№ п/п</t>
  </si>
  <si>
    <t>Дані</t>
  </si>
  <si>
    <t>Видатки спеціального фонду</t>
  </si>
  <si>
    <t>Всього видатків загального фонду:</t>
  </si>
  <si>
    <t>% виконання  до річного плану</t>
  </si>
  <si>
    <t>Державне управління</t>
  </si>
  <si>
    <t>Соціальний захист та соціал.забезпечення населення</t>
  </si>
  <si>
    <t xml:space="preserve">Разом видатків  </t>
  </si>
  <si>
    <t>Разом видатків  спеціального фонду</t>
  </si>
  <si>
    <t>Охорона здоров"я</t>
  </si>
  <si>
    <t>Житлово-комунальне господарство</t>
  </si>
  <si>
    <t>Код функціональної класифікації</t>
  </si>
  <si>
    <t>за функціональною структурою</t>
  </si>
  <si>
    <t>Цільові фонди</t>
  </si>
  <si>
    <t xml:space="preserve"> </t>
  </si>
  <si>
    <t>Додаток 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</si>
  <si>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</si>
  <si>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</si>
  <si>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% виконання річного плану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</si>
  <si>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</si>
  <si>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</si>
  <si>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</si>
  <si>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</si>
  <si>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</si>
  <si>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</t>
  </si>
  <si>
    <t>Місцеві податки і збори</t>
  </si>
  <si>
    <t xml:space="preserve">Місцеві податки </t>
  </si>
  <si>
    <t>Податок на  майно</t>
  </si>
  <si>
    <t>180101-180104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</si>
  <si>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</si>
  <si>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</si>
  <si>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</si>
  <si>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</si>
  <si>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</si>
  <si>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</si>
  <si>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</si>
  <si>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</si>
  <si>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</si>
  <si>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</si>
  <si>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</si>
  <si>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</si>
  <si>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</si>
  <si>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</si>
  <si>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</si>
  <si>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</si>
  <si>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</si>
  <si>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</si>
  <si>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РАЗОМ ДОХОДІВ ЗАГАЛЬНОГО ФОНДУ</t>
  </si>
  <si>
    <t>СПЕЦІАЛЬНИЙ ФОНД</t>
  </si>
  <si>
    <t>Власні надходження бюджетних установ</t>
  </si>
  <si>
    <t>Доходи від операцій з капіталом</t>
  </si>
  <si>
    <t>Кошти від відчуження майна, що належить АРК та майна, що перебуває  в комунальній власності</t>
  </si>
  <si>
    <t>Кошти від продажу землі</t>
  </si>
  <si>
    <t>РАЗОМ ДОХОДІВ СПЕЦІАЛЬНОГО ФОНДУ</t>
  </si>
  <si>
    <t>ВСЬОГО ДОХОДІВ БЮДЖЕТУ</t>
  </si>
  <si>
    <t>Міський голова</t>
  </si>
  <si>
    <t>С.В. Надал</t>
  </si>
  <si>
    <t>Медична субвенція з державного бюджету місцевим бюджетам</t>
  </si>
  <si>
    <t>Додаток №1</t>
  </si>
  <si>
    <t xml:space="preserve">Найменування доходів згідно з  класифікацією доходів бюджету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</si>
  <si>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</si>
  <si>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в тому числі бюджет розвитку</t>
  </si>
  <si>
    <t xml:space="preserve">Міський голова </t>
  </si>
  <si>
    <t xml:space="preserve">                                                                                                           </t>
  </si>
  <si>
    <t>Надходження коштів</t>
  </si>
  <si>
    <t xml:space="preserve">Надійшло з початку року на рахунок цільового фонду, </t>
  </si>
  <si>
    <t>в т.ч.</t>
  </si>
  <si>
    <t>Добровільні внески фізичних та юридичних осіб на соціально-економічний розвиток міста</t>
  </si>
  <si>
    <t>Плата за участь у конкурсах на перевезення пасажирів на автобусних маршрутах загального користування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</si>
  <si>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</si>
  <si>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Надходження від плати за користування місцем розташування рекламних засобів, що перебуває в комунальній власності</t>
  </si>
  <si>
    <t>Кошти від суб'єктів господарювання, які надають послуги в мережі кабельного телебачення</t>
  </si>
  <si>
    <t>Плата за відновлення знесених зелених насаджень</t>
  </si>
  <si>
    <t>Кошти на фінансування робіт по благоустрою та впорядкуванню міських кладовищ та місць масових поховань</t>
  </si>
  <si>
    <t>Внески замовників для розвитку інженерно-транспортної та соціальної інфраструктури міста</t>
  </si>
  <si>
    <t>Плата за здійснення торгівлі в інших місцях, крім ринків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</si>
  <si>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</si>
  <si>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№ №</t>
  </si>
  <si>
    <t xml:space="preserve"> Використання коштів</t>
  </si>
  <si>
    <t>Управління освіти і науки, всього</t>
  </si>
  <si>
    <t>оплата послуг мережового обладнання та систем відеоспостереження школами міста</t>
  </si>
  <si>
    <t>Управління стратегічного розвитку, всього</t>
  </si>
  <si>
    <t>оплата послуг по програмах міжнародного співробітництва</t>
  </si>
  <si>
    <t>РАЗОМ</t>
  </si>
  <si>
    <t>Міський голова                                                                     С.В. Надал</t>
  </si>
  <si>
    <t>8000</t>
  </si>
  <si>
    <t>1000</t>
  </si>
  <si>
    <t>2000</t>
  </si>
  <si>
    <t>3000</t>
  </si>
  <si>
    <t>6000</t>
  </si>
  <si>
    <t>4000</t>
  </si>
  <si>
    <t>5000</t>
  </si>
  <si>
    <t>7000</t>
  </si>
  <si>
    <t>видаткової частини бюджету міста за І-ий квартал 2018 р.</t>
  </si>
  <si>
    <t>Фактично використано  за  І-ий квартал 2018 р.</t>
  </si>
  <si>
    <t xml:space="preserve">Інша діяльність </t>
  </si>
  <si>
    <t>9000</t>
  </si>
  <si>
    <t>Міжбюджетні трансферти</t>
  </si>
  <si>
    <t>Уточнений план на   2018 р.</t>
  </si>
  <si>
    <t>0100</t>
  </si>
  <si>
    <t>Соціальний захист та соціальне забезпечення</t>
  </si>
  <si>
    <t>Житлово - комунальне господарство</t>
  </si>
  <si>
    <t>Економічна діяльність</t>
  </si>
  <si>
    <t xml:space="preserve"> про надходження і використання коштів фонду соціально-економічного розвитку міста за І-ий квартал 2018р.</t>
  </si>
  <si>
    <t>фінансова підтримка КП "ТІЦ"</t>
  </si>
  <si>
    <t>(тис.грн)</t>
  </si>
  <si>
    <t xml:space="preserve">План          2018р. </t>
  </si>
  <si>
    <t>План     І-го кварталу 2018 р.</t>
  </si>
  <si>
    <t>Факт    І-го кварталу 2018 р.</t>
  </si>
  <si>
    <t xml:space="preserve">% виконання  плану                 І-го кварталу  2018 р.                           </t>
  </si>
  <si>
    <t>Рентна плата та плата за використання інших природних ресурсів</t>
  </si>
  <si>
    <t>х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</si>
  <si>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</si>
  <si>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</si>
  <si>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</si>
  <si>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 суб"єктами господарювання  роздрібної торгівлі підакцизних товарів</t>
  </si>
  <si>
    <t>Місцеві податки і збори, нараховані до 1 січня 2011 року</t>
  </si>
  <si>
    <t>Збір за видачу ордера на квартиру</t>
  </si>
  <si>
    <t>Податок на нерухоме майно, відмінне від земельної ділянки</t>
  </si>
  <si>
    <t>Збір за провадження деяких видів підприємницької  діяльності, що справлявся до 1 счня 2015 року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</si>
  <si>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</si>
  <si>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</si>
  <si>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Адміністративні штрафи та штрафні  санкції за порушення законод. в сфері виробництвава та обігу алкогол.напоїв  та тютюн. виробів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</si>
  <si>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</si>
  <si>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</si>
  <si>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</si>
  <si>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…</t>
  </si>
  <si>
    <t>Надходж. сум кредит. та депонент. заборгованості підприємств, організацій та установ…</t>
  </si>
  <si>
    <t>Кошти за шкоду, що заподіяна на земельних ділянках державної та комунальної власності , які не надані у користування  та не передані у власність, внаслідок їх самовільного зайняття, використання не за цільовим призначенням…</t>
  </si>
  <si>
    <t>Субвенції з державного бюджету місцевим бюджетам</t>
  </si>
  <si>
    <t>Освітня  субвенція з державного бюджету місцевим бюджетам</t>
  </si>
  <si>
    <t>Субвенції з місцевих бюджетів іншим  місцевим бюджетам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</si>
  <si>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...</t>
  </si>
  <si>
    <t>Субвенція з місцевого бюджету на виплату допомоги сім’ям з дітьми, малозабезпеченим сім’ям, інвалідам з дитинства, дітям-інвалідам  ...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</si>
  <si>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</si>
  <si>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 місцевим бюджетам  на відшкодування вартості лікарських засобів для лікування окремих захворювань…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</si>
  <si>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</si>
  <si>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</si>
  <si>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</si>
  <si>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 пайової участі в розвитку інфраструктури населеного пункту</t>
  </si>
  <si>
    <t>Цільові фонди, утворені ... органами місцевого самоврядування  та місцевими органами виконавчої влади</t>
  </si>
  <si>
    <t xml:space="preserve">                     С.В.Надал</t>
  </si>
  <si>
    <t xml:space="preserve">                              Додаток  №3</t>
  </si>
  <si>
    <t>до рішення міської ради</t>
  </si>
  <si>
    <t xml:space="preserve">до рішення  міської ради  </t>
  </si>
  <si>
    <t xml:space="preserve">Звіт про виконання дохідної частини бюджету м. Тернополя за І-й квартал   2018 року     </t>
  </si>
  <si>
    <t>від 15.06.2018р.  №7/25/40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</si>
</sst>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.0"/>
    <numFmt numFmtId="205" formatCode="0.0"/>
    <numFmt numFmtId="206" formatCode="0.000000"/>
    <numFmt numFmtId="207" formatCode="0.00000"/>
    <numFmt numFmtId="208" formatCode="0.0000"/>
    <numFmt numFmtId="209" formatCode="0.000"/>
    <numFmt numFmtId="210" formatCode="_-* #,##0.00\ [$€-1]_-;\-* #,##0.00\ [$€-1]_-;_-* &quot;-&quot;??\ [$€-1]_-"/>
    <numFmt numFmtId="211" formatCode="#,##0.00&quot;р.&quot;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i/>
      <u val="single"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30" fillId="38" borderId="1" applyNumberFormat="0" applyAlignment="0" applyProtection="0"/>
    <xf numFmtId="0" fontId="31" fillId="39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2" fillId="0" borderId="3" applyNumberFormat="0" applyFill="0" applyAlignment="0" applyProtection="0"/>
    <xf numFmtId="0" fontId="3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40" borderId="0" applyNumberFormat="0" applyBorder="0" applyAlignment="0" applyProtection="0"/>
    <xf numFmtId="0" fontId="0" fillId="41" borderId="7" applyNumberFormat="0" applyFont="0" applyAlignment="0" applyProtection="0"/>
    <xf numFmtId="0" fontId="38" fillId="38" borderId="8" applyNumberFormat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05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top" wrapText="1" shrinkToFit="1"/>
    </xf>
    <xf numFmtId="0" fontId="0" fillId="0" borderId="0" xfId="0" applyAlignment="1">
      <alignment horizontal="right"/>
    </xf>
    <xf numFmtId="205" fontId="1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22" xfId="0" applyFont="1" applyBorder="1" applyAlignment="1">
      <alignment wrapText="1" shrinkToFit="1"/>
    </xf>
    <xf numFmtId="0" fontId="1" fillId="0" borderId="22" xfId="0" applyFont="1" applyBorder="1" applyAlignment="1">
      <alignment wrapText="1" shrinkToFit="1"/>
    </xf>
    <xf numFmtId="0" fontId="2" fillId="0" borderId="22" xfId="0" applyFont="1" applyBorder="1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205" fontId="1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 wrapText="1" shrinkToFit="1"/>
    </xf>
    <xf numFmtId="205" fontId="0" fillId="0" borderId="19" xfId="0" applyNumberFormat="1" applyFont="1" applyBorder="1" applyAlignment="1" applyProtection="1">
      <alignment horizontal="center" vertical="center" wrapText="1"/>
      <protection locked="0"/>
    </xf>
    <xf numFmtId="205" fontId="0" fillId="0" borderId="19" xfId="0" applyNumberFormat="1" applyFont="1" applyBorder="1" applyAlignment="1" applyProtection="1">
      <alignment horizontal="center" vertical="center" wrapText="1"/>
      <protection/>
    </xf>
    <xf numFmtId="205" fontId="0" fillId="0" borderId="19" xfId="0" applyNumberFormat="1" applyFont="1" applyBorder="1" applyAlignment="1" applyProtection="1">
      <alignment horizontal="center" vertical="center" wrapText="1"/>
      <protection locked="0"/>
    </xf>
    <xf numFmtId="205" fontId="0" fillId="0" borderId="21" xfId="0" applyNumberFormat="1" applyFont="1" applyBorder="1" applyAlignment="1">
      <alignment horizontal="center" vertical="center" wrapText="1"/>
    </xf>
    <xf numFmtId="205" fontId="0" fillId="0" borderId="19" xfId="0" applyNumberFormat="1" applyFont="1" applyBorder="1" applyAlignment="1" applyProtection="1">
      <alignment horizontal="center" vertical="center"/>
      <protection/>
    </xf>
    <xf numFmtId="205" fontId="0" fillId="0" borderId="19" xfId="0" applyNumberFormat="1" applyFont="1" applyBorder="1" applyAlignment="1" applyProtection="1">
      <alignment horizontal="center" vertical="center"/>
      <protection locked="0"/>
    </xf>
    <xf numFmtId="205" fontId="0" fillId="0" borderId="21" xfId="0" applyNumberFormat="1" applyFont="1" applyBorder="1" applyAlignment="1">
      <alignment horizontal="center" vertical="center"/>
    </xf>
    <xf numFmtId="205" fontId="2" fillId="0" borderId="19" xfId="0" applyNumberFormat="1" applyFont="1" applyBorder="1" applyAlignment="1" applyProtection="1">
      <alignment horizontal="center" vertical="center"/>
      <protection locked="0"/>
    </xf>
    <xf numFmtId="205" fontId="2" fillId="0" borderId="19" xfId="0" applyNumberFormat="1" applyFont="1" applyBorder="1" applyAlignment="1" applyProtection="1">
      <alignment horizontal="center" vertical="center"/>
      <protection/>
    </xf>
    <xf numFmtId="205" fontId="2" fillId="0" borderId="21" xfId="0" applyNumberFormat="1" applyFont="1" applyBorder="1" applyAlignment="1">
      <alignment horizontal="center" vertical="center"/>
    </xf>
    <xf numFmtId="205" fontId="0" fillId="0" borderId="19" xfId="0" applyNumberFormat="1" applyFont="1" applyBorder="1" applyAlignment="1" applyProtection="1">
      <alignment horizontal="center" vertical="center"/>
      <protection locked="0"/>
    </xf>
    <xf numFmtId="205" fontId="0" fillId="0" borderId="21" xfId="0" applyNumberFormat="1" applyFont="1" applyBorder="1" applyAlignment="1">
      <alignment horizontal="center" vertical="center"/>
    </xf>
    <xf numFmtId="205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 wrapText="1" shrinkToFit="1"/>
    </xf>
    <xf numFmtId="0" fontId="9" fillId="0" borderId="0" xfId="95" applyFont="1">
      <alignment/>
      <protection/>
    </xf>
    <xf numFmtId="0" fontId="15" fillId="0" borderId="0" xfId="95" applyFont="1" applyAlignment="1">
      <alignment horizontal="center"/>
      <protection/>
    </xf>
    <xf numFmtId="0" fontId="8" fillId="0" borderId="0" xfId="95" applyFont="1" applyAlignment="1">
      <alignment horizontal="center"/>
      <protection/>
    </xf>
    <xf numFmtId="0" fontId="17" fillId="0" borderId="24" xfId="95" applyFont="1" applyBorder="1" applyAlignment="1">
      <alignment horizontal="left" vertical="center"/>
      <protection/>
    </xf>
    <xf numFmtId="205" fontId="17" fillId="0" borderId="25" xfId="95" applyNumberFormat="1" applyFont="1" applyBorder="1" applyAlignment="1">
      <alignment horizontal="center" vertical="center"/>
      <protection/>
    </xf>
    <xf numFmtId="205" fontId="18" fillId="0" borderId="25" xfId="95" applyNumberFormat="1" applyFont="1" applyBorder="1" applyAlignment="1">
      <alignment horizontal="center" vertical="center"/>
      <protection/>
    </xf>
    <xf numFmtId="0" fontId="9" fillId="0" borderId="26" xfId="95" applyFont="1" applyBorder="1" applyAlignment="1">
      <alignment horizontal="left" vertical="center"/>
      <protection/>
    </xf>
    <xf numFmtId="205" fontId="0" fillId="0" borderId="19" xfId="0" applyNumberFormat="1" applyBorder="1" applyAlignment="1" applyProtection="1">
      <alignment horizontal="center" vertical="center"/>
      <protection locked="0"/>
    </xf>
    <xf numFmtId="0" fontId="18" fillId="0" borderId="25" xfId="95" applyFont="1" applyBorder="1" applyAlignment="1">
      <alignment horizontal="left" vertical="center" wrapText="1" shrinkToFit="1"/>
      <protection/>
    </xf>
    <xf numFmtId="0" fontId="6" fillId="0" borderId="27" xfId="95" applyFont="1" applyBorder="1" applyAlignment="1">
      <alignment horizontal="left" vertical="center"/>
      <protection/>
    </xf>
    <xf numFmtId="205" fontId="17" fillId="0" borderId="28" xfId="95" applyNumberFormat="1" applyFont="1" applyBorder="1" applyAlignment="1">
      <alignment horizontal="center"/>
      <protection/>
    </xf>
    <xf numFmtId="0" fontId="17" fillId="0" borderId="29" xfId="95" applyFont="1" applyBorder="1" applyAlignment="1">
      <alignment horizontal="left" vertical="center"/>
      <protection/>
    </xf>
    <xf numFmtId="0" fontId="17" fillId="0" borderId="30" xfId="95" applyFont="1" applyBorder="1" applyAlignment="1">
      <alignment horizontal="left" vertical="center" wrapText="1" shrinkToFit="1"/>
      <protection/>
    </xf>
    <xf numFmtId="205" fontId="17" fillId="0" borderId="30" xfId="95" applyNumberFormat="1" applyFont="1" applyBorder="1" applyAlignment="1">
      <alignment horizontal="center" vertical="center"/>
      <protection/>
    </xf>
    <xf numFmtId="0" fontId="17" fillId="0" borderId="27" xfId="95" applyFont="1" applyBorder="1" applyAlignment="1">
      <alignment horizontal="left" vertical="center"/>
      <protection/>
    </xf>
    <xf numFmtId="0" fontId="17" fillId="0" borderId="19" xfId="95" applyFont="1" applyBorder="1" applyAlignment="1">
      <alignment horizontal="left" vertical="center" wrapText="1" shrinkToFit="1"/>
      <protection/>
    </xf>
    <xf numFmtId="205" fontId="17" fillId="0" borderId="19" xfId="95" applyNumberFormat="1" applyFont="1" applyBorder="1" applyAlignment="1">
      <alignment horizontal="center" vertical="center"/>
      <protection/>
    </xf>
    <xf numFmtId="205" fontId="17" fillId="0" borderId="21" xfId="95" applyNumberFormat="1" applyFont="1" applyBorder="1" applyAlignment="1">
      <alignment horizontal="center"/>
      <protection/>
    </xf>
    <xf numFmtId="205" fontId="17" fillId="0" borderId="21" xfId="95" applyNumberFormat="1" applyFont="1" applyBorder="1" applyAlignment="1">
      <alignment horizontal="center" vertical="center"/>
      <protection/>
    </xf>
    <xf numFmtId="0" fontId="3" fillId="0" borderId="27" xfId="95" applyFont="1" applyBorder="1" applyAlignment="1">
      <alignment horizontal="left" vertical="center"/>
      <protection/>
    </xf>
    <xf numFmtId="0" fontId="3" fillId="0" borderId="19" xfId="95" applyFont="1" applyBorder="1" applyAlignment="1">
      <alignment horizontal="left" vertical="center" wrapText="1" shrinkToFit="1"/>
      <protection/>
    </xf>
    <xf numFmtId="205" fontId="3" fillId="0" borderId="19" xfId="95" applyNumberFormat="1" applyFont="1" applyBorder="1" applyAlignment="1">
      <alignment horizontal="center" vertical="center"/>
      <protection/>
    </xf>
    <xf numFmtId="205" fontId="3" fillId="0" borderId="21" xfId="95" applyNumberFormat="1" applyFont="1" applyBorder="1" applyAlignment="1">
      <alignment horizontal="center"/>
      <protection/>
    </xf>
    <xf numFmtId="205" fontId="3" fillId="0" borderId="21" xfId="95" applyNumberFormat="1" applyFont="1" applyBorder="1" applyAlignment="1">
      <alignment horizontal="center" vertical="center"/>
      <protection/>
    </xf>
    <xf numFmtId="1" fontId="3" fillId="55" borderId="31" xfId="98" applyNumberFormat="1" applyFont="1" applyFill="1" applyBorder="1" applyAlignment="1">
      <alignment horizontal="left" vertical="center"/>
      <protection/>
    </xf>
    <xf numFmtId="1" fontId="3" fillId="55" borderId="32" xfId="98" applyNumberFormat="1" applyFont="1" applyFill="1" applyBorder="1" applyAlignment="1">
      <alignment horizontal="left" vertical="center" wrapText="1" shrinkToFit="1"/>
      <protection/>
    </xf>
    <xf numFmtId="205" fontId="3" fillId="0" borderId="32" xfId="95" applyNumberFormat="1" applyFont="1" applyBorder="1" applyAlignment="1">
      <alignment horizontal="center" vertical="center"/>
      <protection/>
    </xf>
    <xf numFmtId="0" fontId="3" fillId="0" borderId="31" xfId="95" applyFont="1" applyBorder="1" applyAlignment="1">
      <alignment horizontal="left" vertical="center"/>
      <protection/>
    </xf>
    <xf numFmtId="0" fontId="3" fillId="0" borderId="32" xfId="95" applyFont="1" applyBorder="1" applyAlignment="1">
      <alignment horizontal="left" vertical="center" wrapText="1" shrinkToFit="1"/>
      <protection/>
    </xf>
    <xf numFmtId="1" fontId="17" fillId="0" borderId="19" xfId="98" applyNumberFormat="1" applyFont="1" applyFill="1" applyBorder="1" applyAlignment="1">
      <alignment horizontal="left" vertical="center" wrapText="1" shrinkToFit="1"/>
      <protection/>
    </xf>
    <xf numFmtId="0" fontId="3" fillId="0" borderId="27" xfId="95" applyFont="1" applyBorder="1" applyAlignment="1">
      <alignment horizontal="left" vertical="center" wrapText="1"/>
      <protection/>
    </xf>
    <xf numFmtId="0" fontId="3" fillId="0" borderId="19" xfId="95" applyFont="1" applyBorder="1" applyAlignment="1">
      <alignment horizontal="center" vertical="center" wrapText="1"/>
      <protection/>
    </xf>
    <xf numFmtId="205" fontId="3" fillId="0" borderId="19" xfId="95" applyNumberFormat="1" applyFont="1" applyBorder="1" applyAlignment="1">
      <alignment horizontal="center" vertical="center" wrapText="1"/>
      <protection/>
    </xf>
    <xf numFmtId="0" fontId="3" fillId="0" borderId="31" xfId="95" applyFont="1" applyBorder="1" applyAlignment="1">
      <alignment horizontal="left" vertical="center" wrapText="1"/>
      <protection/>
    </xf>
    <xf numFmtId="0" fontId="20" fillId="0" borderId="24" xfId="95" applyFont="1" applyBorder="1" applyAlignment="1">
      <alignment horizontal="left" vertical="center"/>
      <protection/>
    </xf>
    <xf numFmtId="205" fontId="3" fillId="0" borderId="28" xfId="95" applyNumberFormat="1" applyFont="1" applyBorder="1" applyAlignment="1">
      <alignment horizontal="center"/>
      <protection/>
    </xf>
    <xf numFmtId="0" fontId="3" fillId="0" borderId="26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 wrapText="1" shrinkToFit="1"/>
      <protection/>
    </xf>
    <xf numFmtId="205" fontId="3" fillId="0" borderId="33" xfId="95" applyNumberFormat="1" applyFont="1" applyBorder="1" applyAlignment="1">
      <alignment horizontal="center" vertical="center"/>
      <protection/>
    </xf>
    <xf numFmtId="0" fontId="3" fillId="0" borderId="29" xfId="95" applyFont="1" applyBorder="1" applyAlignment="1">
      <alignment horizontal="left" vertical="center"/>
      <protection/>
    </xf>
    <xf numFmtId="205" fontId="3" fillId="0" borderId="30" xfId="95" applyNumberFormat="1" applyFont="1" applyBorder="1" applyAlignment="1">
      <alignment horizontal="center" vertical="center"/>
      <protection/>
    </xf>
    <xf numFmtId="0" fontId="3" fillId="0" borderId="30" xfId="95" applyFont="1" applyBorder="1" applyAlignment="1">
      <alignment horizontal="left" vertical="center" wrapText="1" shrinkToFit="1"/>
      <protection/>
    </xf>
    <xf numFmtId="0" fontId="8" fillId="0" borderId="24" xfId="95" applyFont="1" applyBorder="1" applyAlignment="1">
      <alignment horizontal="left" vertical="center"/>
      <protection/>
    </xf>
    <xf numFmtId="0" fontId="18" fillId="0" borderId="33" xfId="95" applyFont="1" applyBorder="1" applyAlignment="1">
      <alignment horizontal="left" vertical="center" wrapText="1" shrinkToFit="1"/>
      <protection/>
    </xf>
    <xf numFmtId="0" fontId="4" fillId="0" borderId="0" xfId="97">
      <alignment/>
      <protection/>
    </xf>
    <xf numFmtId="0" fontId="6" fillId="0" borderId="0" xfId="97" applyFont="1" applyAlignment="1">
      <alignment horizontal="right"/>
      <protection/>
    </xf>
    <xf numFmtId="0" fontId="7" fillId="0" borderId="0" xfId="97" applyFont="1" applyAlignment="1">
      <alignment horizontal="center"/>
      <protection/>
    </xf>
    <xf numFmtId="0" fontId="6" fillId="0" borderId="19" xfId="96" applyFont="1" applyBorder="1" applyAlignment="1">
      <alignment horizontal="center" wrapText="1"/>
      <protection/>
    </xf>
    <xf numFmtId="0" fontId="7" fillId="0" borderId="19" xfId="96" applyFont="1" applyBorder="1" applyAlignment="1">
      <alignment horizontal="justify" vertical="top" wrapText="1"/>
      <protection/>
    </xf>
    <xf numFmtId="0" fontId="6" fillId="0" borderId="19" xfId="96" applyFont="1" applyBorder="1" applyAlignment="1">
      <alignment vertical="top" wrapText="1"/>
      <protection/>
    </xf>
    <xf numFmtId="205" fontId="6" fillId="0" borderId="19" xfId="96" applyNumberFormat="1" applyFont="1" applyBorder="1" applyAlignment="1">
      <alignment horizontal="center" wrapText="1"/>
      <protection/>
    </xf>
    <xf numFmtId="49" fontId="6" fillId="0" borderId="19" xfId="96" applyNumberFormat="1" applyFont="1" applyBorder="1" applyAlignment="1">
      <alignment vertical="top" wrapText="1"/>
      <protection/>
    </xf>
    <xf numFmtId="0" fontId="6" fillId="0" borderId="0" xfId="96" applyFont="1" applyBorder="1" applyAlignment="1">
      <alignment horizontal="center" wrapText="1"/>
      <protection/>
    </xf>
    <xf numFmtId="49" fontId="7" fillId="0" borderId="0" xfId="96" applyNumberFormat="1" applyFont="1" applyBorder="1" applyAlignment="1">
      <alignment vertical="top" wrapText="1"/>
      <protection/>
    </xf>
    <xf numFmtId="0" fontId="6" fillId="0" borderId="0" xfId="97" applyFont="1" applyAlignment="1">
      <alignment horizontal="center"/>
      <protection/>
    </xf>
    <xf numFmtId="0" fontId="21" fillId="0" borderId="0" xfId="97" applyFont="1">
      <alignment/>
      <protection/>
    </xf>
    <xf numFmtId="0" fontId="8" fillId="0" borderId="19" xfId="96" applyFont="1" applyBorder="1" applyAlignment="1">
      <alignment horizontal="center" wrapText="1"/>
      <protection/>
    </xf>
    <xf numFmtId="0" fontId="8" fillId="0" borderId="19" xfId="96" applyFont="1" applyBorder="1" applyAlignment="1">
      <alignment wrapText="1"/>
      <protection/>
    </xf>
    <xf numFmtId="205" fontId="8" fillId="0" borderId="19" xfId="96" applyNumberFormat="1" applyFont="1" applyBorder="1" applyAlignment="1">
      <alignment horizontal="center" wrapText="1"/>
      <protection/>
    </xf>
    <xf numFmtId="0" fontId="9" fillId="0" borderId="19" xfId="96" applyFont="1" applyBorder="1" applyAlignment="1">
      <alignment wrapText="1"/>
      <protection/>
    </xf>
    <xf numFmtId="205" fontId="9" fillId="0" borderId="19" xfId="96" applyNumberFormat="1" applyFont="1" applyBorder="1" applyAlignment="1">
      <alignment horizontal="center" wrapText="1"/>
      <protection/>
    </xf>
    <xf numFmtId="0" fontId="6" fillId="0" borderId="0" xfId="97" applyFont="1">
      <alignment/>
      <protection/>
    </xf>
    <xf numFmtId="0" fontId="15" fillId="0" borderId="0" xfId="97" applyFont="1">
      <alignment/>
      <protection/>
    </xf>
    <xf numFmtId="0" fontId="8" fillId="0" borderId="19" xfId="96" applyFont="1" applyBorder="1" applyAlignment="1">
      <alignment wrapText="1"/>
      <protection/>
    </xf>
    <xf numFmtId="0" fontId="5" fillId="0" borderId="19" xfId="0" applyFont="1" applyBorder="1" applyAlignment="1">
      <alignment horizontal="center" vertical="top" wrapText="1" shrinkToFit="1"/>
    </xf>
    <xf numFmtId="0" fontId="5" fillId="0" borderId="21" xfId="0" applyFont="1" applyBorder="1" applyAlignment="1">
      <alignment horizontal="center" vertical="top" wrapText="1" shrinkToFit="1"/>
    </xf>
    <xf numFmtId="0" fontId="7" fillId="0" borderId="19" xfId="96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95" applyFont="1">
      <alignment/>
      <protection/>
    </xf>
    <xf numFmtId="0" fontId="6" fillId="0" borderId="0" xfId="95" applyFont="1" applyAlignment="1">
      <alignment horizontal="right"/>
      <protection/>
    </xf>
    <xf numFmtId="0" fontId="6" fillId="0" borderId="0" xfId="95" applyFont="1" applyAlignment="1">
      <alignment/>
      <protection/>
    </xf>
    <xf numFmtId="0" fontId="22" fillId="0" borderId="0" xfId="95" applyFont="1" applyAlignment="1">
      <alignment horizontal="center"/>
      <protection/>
    </xf>
    <xf numFmtId="0" fontId="23" fillId="0" borderId="24" xfId="95" applyFont="1" applyBorder="1" applyAlignment="1">
      <alignment horizontal="left" vertical="center"/>
      <protection/>
    </xf>
    <xf numFmtId="0" fontId="23" fillId="0" borderId="25" xfId="95" applyFont="1" applyBorder="1" applyAlignment="1">
      <alignment horizontal="left" vertical="center" wrapText="1" shrinkToFit="1"/>
      <protection/>
    </xf>
    <xf numFmtId="205" fontId="23" fillId="0" borderId="25" xfId="95" applyNumberFormat="1" applyFont="1" applyBorder="1" applyAlignment="1">
      <alignment horizontal="center" vertical="center"/>
      <protection/>
    </xf>
    <xf numFmtId="205" fontId="23" fillId="0" borderId="28" xfId="95" applyNumberFormat="1" applyFont="1" applyBorder="1" applyAlignment="1">
      <alignment horizontal="center"/>
      <protection/>
    </xf>
    <xf numFmtId="0" fontId="17" fillId="0" borderId="34" xfId="95" applyFont="1" applyBorder="1" applyAlignment="1">
      <alignment horizontal="left" vertical="center"/>
      <protection/>
    </xf>
    <xf numFmtId="0" fontId="17" fillId="0" borderId="35" xfId="95" applyFont="1" applyBorder="1" applyAlignment="1">
      <alignment horizontal="left" vertical="center" wrapText="1" shrinkToFit="1"/>
      <protection/>
    </xf>
    <xf numFmtId="205" fontId="17" fillId="0" borderId="35" xfId="95" applyNumberFormat="1" applyFont="1" applyBorder="1" applyAlignment="1">
      <alignment horizontal="center" vertical="center" wrapText="1"/>
      <protection/>
    </xf>
    <xf numFmtId="205" fontId="17" fillId="0" borderId="35" xfId="95" applyNumberFormat="1" applyFont="1" applyBorder="1" applyAlignment="1">
      <alignment horizontal="center" vertical="center"/>
      <protection/>
    </xf>
    <xf numFmtId="205" fontId="17" fillId="0" borderId="20" xfId="95" applyNumberFormat="1" applyFont="1" applyBorder="1" applyAlignment="1">
      <alignment horizontal="center" vertical="center"/>
      <protection/>
    </xf>
    <xf numFmtId="205" fontId="3" fillId="0" borderId="35" xfId="95" applyNumberFormat="1" applyFont="1" applyBorder="1" applyAlignment="1">
      <alignment horizontal="center" vertical="center"/>
      <protection/>
    </xf>
    <xf numFmtId="205" fontId="3" fillId="0" borderId="20" xfId="95" applyNumberFormat="1" applyFont="1" applyBorder="1" applyAlignment="1">
      <alignment horizontal="center" vertical="center"/>
      <protection/>
    </xf>
    <xf numFmtId="0" fontId="17" fillId="0" borderId="32" xfId="95" applyFont="1" applyBorder="1" applyAlignment="1">
      <alignment horizontal="left" vertical="center" wrapText="1" shrinkToFit="1"/>
      <protection/>
    </xf>
    <xf numFmtId="0" fontId="3" fillId="0" borderId="32" xfId="94" applyFont="1" applyBorder="1">
      <alignment/>
      <protection/>
    </xf>
    <xf numFmtId="0" fontId="17" fillId="0" borderId="19" xfId="95" applyFont="1" applyBorder="1" applyAlignment="1">
      <alignment horizontal="left" vertical="center"/>
      <protection/>
    </xf>
    <xf numFmtId="0" fontId="3" fillId="0" borderId="19" xfId="95" applyFont="1" applyBorder="1" applyAlignment="1">
      <alignment horizontal="left" vertical="center"/>
      <protection/>
    </xf>
    <xf numFmtId="0" fontId="17" fillId="0" borderId="36" xfId="95" applyFont="1" applyBorder="1" applyAlignment="1">
      <alignment horizontal="left" vertical="center"/>
      <protection/>
    </xf>
    <xf numFmtId="0" fontId="17" fillId="0" borderId="37" xfId="95" applyFont="1" applyBorder="1" applyAlignment="1">
      <alignment horizontal="left" vertical="center" wrapText="1" shrinkToFit="1"/>
      <protection/>
    </xf>
    <xf numFmtId="205" fontId="17" fillId="0" borderId="37" xfId="95" applyNumberFormat="1" applyFont="1" applyBorder="1" applyAlignment="1">
      <alignment horizontal="center" vertical="center"/>
      <protection/>
    </xf>
    <xf numFmtId="205" fontId="17" fillId="0" borderId="38" xfId="95" applyNumberFormat="1" applyFont="1" applyBorder="1" applyAlignment="1">
      <alignment horizontal="center"/>
      <protection/>
    </xf>
    <xf numFmtId="0" fontId="3" fillId="0" borderId="24" xfId="95" applyFont="1" applyBorder="1" applyAlignment="1">
      <alignment horizontal="left" vertical="center"/>
      <protection/>
    </xf>
    <xf numFmtId="0" fontId="24" fillId="0" borderId="25" xfId="95" applyFont="1" applyBorder="1" applyAlignment="1">
      <alignment horizontal="left" vertical="center" wrapText="1" shrinkToFit="1"/>
      <protection/>
    </xf>
    <xf numFmtId="0" fontId="18" fillId="0" borderId="24" xfId="95" applyFont="1" applyBorder="1" applyAlignment="1">
      <alignment horizontal="left" vertical="center"/>
      <protection/>
    </xf>
    <xf numFmtId="205" fontId="18" fillId="0" borderId="28" xfId="95" applyNumberFormat="1" applyFont="1" applyBorder="1" applyAlignment="1">
      <alignment horizontal="center"/>
      <protection/>
    </xf>
    <xf numFmtId="0" fontId="6" fillId="0" borderId="29" xfId="95" applyFont="1" applyBorder="1" applyAlignment="1">
      <alignment horizontal="left" vertical="center"/>
      <protection/>
    </xf>
    <xf numFmtId="205" fontId="3" fillId="0" borderId="25" xfId="95" applyNumberFormat="1" applyFont="1" applyBorder="1" applyAlignment="1">
      <alignment horizontal="center" vertical="center"/>
      <protection/>
    </xf>
    <xf numFmtId="0" fontId="6" fillId="0" borderId="31" xfId="95" applyFont="1" applyBorder="1" applyAlignment="1">
      <alignment horizontal="left" vertical="center"/>
      <protection/>
    </xf>
    <xf numFmtId="205" fontId="3" fillId="0" borderId="20" xfId="95" applyNumberFormat="1" applyFont="1" applyBorder="1" applyAlignment="1">
      <alignment horizontal="center"/>
      <protection/>
    </xf>
    <xf numFmtId="205" fontId="18" fillId="0" borderId="37" xfId="95" applyNumberFormat="1" applyFont="1" applyBorder="1" applyAlignment="1">
      <alignment horizontal="center" vertical="center"/>
      <protection/>
    </xf>
    <xf numFmtId="205" fontId="18" fillId="0" borderId="38" xfId="95" applyNumberFormat="1" applyFont="1" applyBorder="1" applyAlignment="1">
      <alignment horizontal="center"/>
      <protection/>
    </xf>
    <xf numFmtId="205" fontId="23" fillId="0" borderId="37" xfId="95" applyNumberFormat="1" applyFont="1" applyBorder="1" applyAlignment="1">
      <alignment horizontal="center" vertical="center"/>
      <protection/>
    </xf>
    <xf numFmtId="205" fontId="23" fillId="0" borderId="38" xfId="95" applyNumberFormat="1" applyFont="1" applyBorder="1" applyAlignment="1">
      <alignment horizontal="center"/>
      <protection/>
    </xf>
    <xf numFmtId="0" fontId="18" fillId="0" borderId="27" xfId="95" applyFont="1" applyBorder="1" applyAlignment="1">
      <alignment horizontal="left" vertical="center"/>
      <protection/>
    </xf>
    <xf numFmtId="0" fontId="18" fillId="0" borderId="19" xfId="95" applyFont="1" applyBorder="1" applyAlignment="1">
      <alignment horizontal="left" vertical="center" wrapText="1" shrinkToFit="1"/>
      <protection/>
    </xf>
    <xf numFmtId="205" fontId="18" fillId="0" borderId="19" xfId="95" applyNumberFormat="1" applyFont="1" applyBorder="1" applyAlignment="1">
      <alignment horizontal="center" vertical="center"/>
      <protection/>
    </xf>
    <xf numFmtId="205" fontId="18" fillId="0" borderId="21" xfId="95" applyNumberFormat="1" applyFont="1" applyBorder="1" applyAlignment="1">
      <alignment horizontal="center" vertical="center"/>
      <protection/>
    </xf>
    <xf numFmtId="0" fontId="23" fillId="0" borderId="36" xfId="95" applyFont="1" applyBorder="1" applyAlignment="1">
      <alignment horizontal="left" vertical="center"/>
      <protection/>
    </xf>
    <xf numFmtId="1" fontId="23" fillId="0" borderId="37" xfId="98" applyNumberFormat="1" applyFont="1" applyFill="1" applyBorder="1" applyAlignment="1">
      <alignment horizontal="left" vertical="center" wrapText="1" shrinkToFit="1"/>
      <protection/>
    </xf>
    <xf numFmtId="0" fontId="17" fillId="0" borderId="27" xfId="95" applyFont="1" applyBorder="1" applyAlignment="1">
      <alignment horizontal="left" vertical="center" wrapText="1"/>
      <protection/>
    </xf>
    <xf numFmtId="205" fontId="17" fillId="0" borderId="19" xfId="95" applyNumberFormat="1" applyFont="1" applyBorder="1" applyAlignment="1">
      <alignment horizontal="center" vertical="center" wrapText="1"/>
      <protection/>
    </xf>
    <xf numFmtId="205" fontId="3" fillId="0" borderId="32" xfId="95" applyNumberFormat="1" applyFont="1" applyBorder="1" applyAlignment="1">
      <alignment horizontal="center" vertical="center" wrapText="1"/>
      <protection/>
    </xf>
    <xf numFmtId="0" fontId="25" fillId="0" borderId="25" xfId="95" applyFont="1" applyBorder="1" applyAlignment="1">
      <alignment horizontal="left" vertical="center" wrapText="1" shrinkToFit="1"/>
      <protection/>
    </xf>
    <xf numFmtId="205" fontId="25" fillId="0" borderId="25" xfId="95" applyNumberFormat="1" applyFont="1" applyBorder="1" applyAlignment="1">
      <alignment horizontal="center" vertical="center"/>
      <protection/>
    </xf>
    <xf numFmtId="205" fontId="25" fillId="0" borderId="28" xfId="95" applyNumberFormat="1" applyFont="1" applyBorder="1" applyAlignment="1">
      <alignment horizontal="center" vertical="center"/>
      <protection/>
    </xf>
    <xf numFmtId="0" fontId="19" fillId="0" borderId="24" xfId="95" applyFont="1" applyBorder="1" applyAlignment="1">
      <alignment horizontal="left" vertical="center"/>
      <protection/>
    </xf>
    <xf numFmtId="0" fontId="19" fillId="0" borderId="25" xfId="95" applyFont="1" applyBorder="1" applyAlignment="1">
      <alignment horizontal="left" vertical="center" wrapText="1" shrinkToFit="1"/>
      <protection/>
    </xf>
    <xf numFmtId="205" fontId="19" fillId="0" borderId="25" xfId="95" applyNumberFormat="1" applyFont="1" applyBorder="1" applyAlignment="1">
      <alignment horizontal="center" vertical="center"/>
      <protection/>
    </xf>
    <xf numFmtId="205" fontId="19" fillId="0" borderId="28" xfId="95" applyNumberFormat="1" applyFont="1" applyBorder="1" applyAlignment="1">
      <alignment horizontal="center"/>
      <protection/>
    </xf>
    <xf numFmtId="205" fontId="26" fillId="0" borderId="33" xfId="95" applyNumberFormat="1" applyFont="1" applyBorder="1" applyAlignment="1">
      <alignment horizontal="center" vertical="center"/>
      <protection/>
    </xf>
    <xf numFmtId="205" fontId="26" fillId="0" borderId="25" xfId="95" applyNumberFormat="1" applyFont="1" applyBorder="1" applyAlignment="1">
      <alignment horizontal="center" vertical="center"/>
      <protection/>
    </xf>
    <xf numFmtId="205" fontId="3" fillId="0" borderId="37" xfId="95" applyNumberFormat="1" applyFont="1" applyBorder="1" applyAlignment="1">
      <alignment horizontal="center" vertical="center"/>
      <protection/>
    </xf>
    <xf numFmtId="205" fontId="3" fillId="0" borderId="38" xfId="95" applyNumberFormat="1" applyFont="1" applyBorder="1" applyAlignment="1">
      <alignment horizontal="center"/>
      <protection/>
    </xf>
    <xf numFmtId="205" fontId="19" fillId="0" borderId="28" xfId="95" applyNumberFormat="1" applyFont="1" applyBorder="1" applyAlignment="1">
      <alignment horizontal="center" vertical="center"/>
      <protection/>
    </xf>
    <xf numFmtId="205" fontId="18" fillId="0" borderId="33" xfId="95" applyNumberFormat="1" applyFont="1" applyBorder="1" applyAlignment="1">
      <alignment horizontal="center" vertical="center"/>
      <protection/>
    </xf>
    <xf numFmtId="205" fontId="18" fillId="0" borderId="39" xfId="95" applyNumberFormat="1" applyFont="1" applyBorder="1" applyAlignment="1">
      <alignment horizontal="center"/>
      <protection/>
    </xf>
    <xf numFmtId="0" fontId="17" fillId="0" borderId="0" xfId="95" applyFont="1" applyBorder="1" applyAlignment="1">
      <alignment horizontal="center" vertical="center"/>
      <protection/>
    </xf>
    <xf numFmtId="205" fontId="17" fillId="0" borderId="0" xfId="95" applyNumberFormat="1" applyFont="1" applyBorder="1" applyAlignment="1">
      <alignment horizontal="center" vertical="center"/>
      <protection/>
    </xf>
    <xf numFmtId="205" fontId="17" fillId="0" borderId="0" xfId="95" applyNumberFormat="1" applyFont="1" applyBorder="1" applyAlignment="1">
      <alignment horizontal="center"/>
      <protection/>
    </xf>
    <xf numFmtId="0" fontId="3" fillId="0" borderId="0" xfId="95" applyFont="1">
      <alignment/>
      <protection/>
    </xf>
    <xf numFmtId="0" fontId="17" fillId="0" borderId="0" xfId="95" applyFont="1">
      <alignment/>
      <protection/>
    </xf>
    <xf numFmtId="0" fontId="19" fillId="0" borderId="24" xfId="95" applyFont="1" applyBorder="1" applyAlignment="1">
      <alignment horizontal="center" vertical="center"/>
      <protection/>
    </xf>
    <xf numFmtId="0" fontId="19" fillId="0" borderId="25" xfId="95" applyFont="1" applyBorder="1" applyAlignment="1">
      <alignment horizontal="center" vertical="center"/>
      <protection/>
    </xf>
    <xf numFmtId="0" fontId="3" fillId="0" borderId="0" xfId="95" applyFont="1" applyAlignment="1">
      <alignment horizontal="center"/>
      <protection/>
    </xf>
    <xf numFmtId="0" fontId="19" fillId="0" borderId="0" xfId="95" applyFont="1" applyAlignment="1">
      <alignment horizontal="center"/>
      <protection/>
    </xf>
    <xf numFmtId="0" fontId="7" fillId="0" borderId="34" xfId="95" applyFont="1" applyBorder="1" applyAlignment="1">
      <alignment horizontal="center" vertical="center" wrapText="1"/>
      <protection/>
    </xf>
    <xf numFmtId="0" fontId="7" fillId="0" borderId="27" xfId="95" applyFont="1" applyBorder="1" applyAlignment="1">
      <alignment horizontal="center" vertical="center" wrapText="1"/>
      <protection/>
    </xf>
    <xf numFmtId="0" fontId="7" fillId="0" borderId="35" xfId="95" applyFont="1" applyBorder="1" applyAlignment="1">
      <alignment horizontal="center" vertical="center" wrapText="1" shrinkToFit="1"/>
      <protection/>
    </xf>
    <xf numFmtId="0" fontId="7" fillId="0" borderId="19" xfId="95" applyFont="1" applyBorder="1" applyAlignment="1">
      <alignment horizontal="center" vertical="center" wrapText="1" shrinkToFit="1"/>
      <protection/>
    </xf>
    <xf numFmtId="0" fontId="7" fillId="0" borderId="35" xfId="95" applyFont="1" applyBorder="1" applyAlignment="1">
      <alignment horizontal="center" vertical="center" wrapText="1"/>
      <protection/>
    </xf>
    <xf numFmtId="0" fontId="7" fillId="0" borderId="19" xfId="95" applyFont="1" applyBorder="1" applyAlignment="1">
      <alignment horizontal="center" vertical="center" wrapText="1"/>
      <protection/>
    </xf>
    <xf numFmtId="0" fontId="7" fillId="0" borderId="20" xfId="95" applyFont="1" applyBorder="1" applyAlignment="1">
      <alignment horizontal="center" vertical="center" wrapText="1"/>
      <protection/>
    </xf>
    <xf numFmtId="0" fontId="7" fillId="0" borderId="21" xfId="95" applyFont="1" applyBorder="1" applyAlignment="1">
      <alignment horizontal="center" vertical="center" wrapText="1"/>
      <protection/>
    </xf>
    <xf numFmtId="0" fontId="19" fillId="0" borderId="31" xfId="95" applyFont="1" applyBorder="1" applyAlignment="1">
      <alignment horizontal="center" vertical="center"/>
      <protection/>
    </xf>
    <xf numFmtId="0" fontId="19" fillId="0" borderId="32" xfId="95" applyFont="1" applyBorder="1" applyAlignment="1">
      <alignment horizontal="center" vertical="center"/>
      <protection/>
    </xf>
    <xf numFmtId="0" fontId="19" fillId="0" borderId="40" xfId="95" applyFont="1" applyBorder="1" applyAlignment="1">
      <alignment horizontal="center" vertical="center"/>
      <protection/>
    </xf>
    <xf numFmtId="0" fontId="19" fillId="0" borderId="26" xfId="95" applyFont="1" applyBorder="1" applyAlignment="1">
      <alignment horizontal="center" vertical="center" wrapText="1" shrinkToFit="1"/>
      <protection/>
    </xf>
    <xf numFmtId="0" fontId="19" fillId="0" borderId="33" xfId="95" applyFont="1" applyBorder="1" applyAlignment="1">
      <alignment horizontal="center" vertical="center" wrapText="1" shrinkToFit="1"/>
      <protection/>
    </xf>
    <xf numFmtId="0" fontId="19" fillId="0" borderId="39" xfId="95" applyFont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32" xfId="0" applyFont="1" applyBorder="1" applyAlignment="1">
      <alignment horizontal="center" wrapText="1" shrinkToFit="1"/>
    </xf>
    <xf numFmtId="0" fontId="5" fillId="0" borderId="30" xfId="0" applyFont="1" applyBorder="1" applyAlignment="1">
      <alignment horizont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1" fillId="0" borderId="44" xfId="0" applyFont="1" applyBorder="1" applyAlignment="1">
      <alignment horizontal="center" vertical="top" wrapText="1" shrinkToFit="1"/>
    </xf>
    <xf numFmtId="0" fontId="1" fillId="0" borderId="43" xfId="0" applyFont="1" applyBorder="1" applyAlignment="1">
      <alignment horizontal="center" vertical="top" wrapText="1" shrinkToFit="1"/>
    </xf>
    <xf numFmtId="0" fontId="1" fillId="0" borderId="35" xfId="0" applyFont="1" applyBorder="1" applyAlignment="1">
      <alignment horizontal="center" vertical="top" wrapText="1" shrinkToFit="1"/>
    </xf>
    <xf numFmtId="0" fontId="6" fillId="0" borderId="19" xfId="96" applyFont="1" applyBorder="1" applyAlignment="1">
      <alignment horizontal="center" wrapText="1"/>
      <protection/>
    </xf>
    <xf numFmtId="0" fontId="6" fillId="0" borderId="32" xfId="96" applyFont="1" applyBorder="1" applyAlignment="1">
      <alignment vertical="top" wrapText="1"/>
      <protection/>
    </xf>
    <xf numFmtId="0" fontId="6" fillId="0" borderId="30" xfId="96" applyFont="1" applyBorder="1" applyAlignment="1">
      <alignment vertical="top" wrapText="1"/>
      <protection/>
    </xf>
    <xf numFmtId="0" fontId="17" fillId="0" borderId="0" xfId="97" applyFont="1" applyAlignment="1">
      <alignment horizontal="center"/>
      <protection/>
    </xf>
    <xf numFmtId="0" fontId="7" fillId="0" borderId="0" xfId="97" applyFont="1" applyAlignment="1">
      <alignment horizontal="center" wrapText="1" shrinkToFit="1"/>
      <protection/>
    </xf>
    <xf numFmtId="0" fontId="7" fillId="0" borderId="0" xfId="97" applyFont="1" applyAlignment="1">
      <alignment horizontal="center"/>
      <protection/>
    </xf>
    <xf numFmtId="205" fontId="7" fillId="0" borderId="19" xfId="96" applyNumberFormat="1" applyFont="1" applyBorder="1" applyAlignment="1">
      <alignment horizont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од.№1 до РМР-доходи2004р." xfId="95"/>
    <cellStyle name="Обычный_дод17" xfId="96"/>
    <cellStyle name="Обычный_дод3" xfId="97"/>
    <cellStyle name="Обычный_ОБЛАСТІ 2002 РІЙОНИ 2002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F4" sqref="F4"/>
    </sheetView>
  </sheetViews>
  <sheetFormatPr defaultColWidth="7.796875" defaultRowHeight="15"/>
  <cols>
    <col min="1" max="1" width="13.5" style="36" customWidth="1"/>
    <col min="2" max="2" width="65" style="36" customWidth="1"/>
    <col min="3" max="3" width="13.69921875" style="36" customWidth="1"/>
    <col min="4" max="4" width="12.3984375" style="36" customWidth="1"/>
    <col min="5" max="5" width="12.5" style="36" customWidth="1"/>
    <col min="6" max="6" width="11.09765625" style="36" customWidth="1"/>
    <col min="7" max="7" width="12" style="36" customWidth="1"/>
    <col min="8" max="16384" width="7.69921875" style="36" customWidth="1"/>
  </cols>
  <sheetData>
    <row r="1" ht="3.75" customHeight="1">
      <c r="A1" s="36" t="s">
        <v>25</v>
      </c>
    </row>
    <row r="2" spans="2:7" ht="18.75">
      <c r="B2" s="168"/>
      <c r="F2" s="106"/>
      <c r="G2" s="106" t="s">
        <v>67</v>
      </c>
    </row>
    <row r="3" ht="15.75">
      <c r="G3" s="107" t="s">
        <v>152</v>
      </c>
    </row>
    <row r="4" spans="2:7" ht="15.75">
      <c r="B4" s="37"/>
      <c r="C4" s="37"/>
      <c r="D4" s="37"/>
      <c r="E4" s="37"/>
      <c r="F4" s="108" t="s">
        <v>155</v>
      </c>
      <c r="G4" s="106"/>
    </row>
    <row r="5" spans="1:7" ht="20.25">
      <c r="A5" s="172" t="s">
        <v>154</v>
      </c>
      <c r="B5" s="172"/>
      <c r="C5" s="172"/>
      <c r="D5" s="172"/>
      <c r="E5" s="172"/>
      <c r="F5" s="172"/>
      <c r="G5" s="172"/>
    </row>
    <row r="6" ht="15.75" thickBot="1">
      <c r="G6" s="36" t="s">
        <v>114</v>
      </c>
    </row>
    <row r="7" spans="1:7" s="38" customFormat="1" ht="15.75" customHeight="1">
      <c r="A7" s="173" t="s">
        <v>26</v>
      </c>
      <c r="B7" s="175" t="s">
        <v>68</v>
      </c>
      <c r="C7" s="177" t="s">
        <v>115</v>
      </c>
      <c r="D7" s="177" t="s">
        <v>116</v>
      </c>
      <c r="E7" s="177" t="s">
        <v>117</v>
      </c>
      <c r="F7" s="177" t="s">
        <v>27</v>
      </c>
      <c r="G7" s="179" t="s">
        <v>118</v>
      </c>
    </row>
    <row r="8" spans="1:12" s="38" customFormat="1" ht="78" customHeight="1">
      <c r="A8" s="174"/>
      <c r="B8" s="176"/>
      <c r="C8" s="178"/>
      <c r="D8" s="178"/>
      <c r="E8" s="178"/>
      <c r="F8" s="178"/>
      <c r="G8" s="180"/>
      <c r="I8" s="38" t="s">
        <v>23</v>
      </c>
      <c r="L8" s="109"/>
    </row>
    <row r="9" spans="1:7" s="38" customFormat="1" ht="28.5" customHeight="1" thickBot="1">
      <c r="A9" s="181" t="s">
        <v>28</v>
      </c>
      <c r="B9" s="182"/>
      <c r="C9" s="182"/>
      <c r="D9" s="182"/>
      <c r="E9" s="182"/>
      <c r="F9" s="182"/>
      <c r="G9" s="183"/>
    </row>
    <row r="10" spans="1:7" ht="23.25" thickBot="1">
      <c r="A10" s="110">
        <v>10000000</v>
      </c>
      <c r="B10" s="111" t="s">
        <v>29</v>
      </c>
      <c r="C10" s="112">
        <f>C11+C15+C23+C14</f>
        <v>1164155</v>
      </c>
      <c r="D10" s="112">
        <f>D11+D15+D23+D14</f>
        <v>253686</v>
      </c>
      <c r="E10" s="112">
        <f>E11+E15+E23+E14+E22</f>
        <v>270778.513</v>
      </c>
      <c r="F10" s="112">
        <f>E10/C10*100</f>
        <v>23.259661557095058</v>
      </c>
      <c r="G10" s="113">
        <f>E10/D10*100</f>
        <v>106.737665066263</v>
      </c>
    </row>
    <row r="11" spans="1:7" ht="38.25" thickBot="1">
      <c r="A11" s="114">
        <v>11000000</v>
      </c>
      <c r="B11" s="115" t="s">
        <v>30</v>
      </c>
      <c r="C11" s="116">
        <f>C12+C13</f>
        <v>700950</v>
      </c>
      <c r="D11" s="116">
        <f>D12+D13</f>
        <v>148650</v>
      </c>
      <c r="E11" s="116">
        <f>E12+E13</f>
        <v>160795.5</v>
      </c>
      <c r="F11" s="117">
        <f>E11/C11*100</f>
        <v>22.93965332762679</v>
      </c>
      <c r="G11" s="118">
        <f>E11/D11*100</f>
        <v>108.17053481331989</v>
      </c>
    </row>
    <row r="12" spans="1:9" ht="19.5" thickBot="1">
      <c r="A12" s="55">
        <v>11010000</v>
      </c>
      <c r="B12" s="56" t="s">
        <v>31</v>
      </c>
      <c r="C12" s="57">
        <v>700350</v>
      </c>
      <c r="D12" s="57">
        <v>148110</v>
      </c>
      <c r="E12" s="57">
        <v>160513.3</v>
      </c>
      <c r="F12" s="119">
        <f>E12/C12*100</f>
        <v>22.91901192261012</v>
      </c>
      <c r="G12" s="120">
        <f>E12/D12*100</f>
        <v>108.37438390385523</v>
      </c>
      <c r="I12" s="36" t="s">
        <v>25</v>
      </c>
    </row>
    <row r="13" spans="1:7" ht="19.5" thickBot="1">
      <c r="A13" s="55">
        <v>11020000</v>
      </c>
      <c r="B13" s="56" t="s">
        <v>32</v>
      </c>
      <c r="C13" s="57">
        <v>600</v>
      </c>
      <c r="D13" s="57">
        <v>540</v>
      </c>
      <c r="E13" s="57">
        <v>282.2</v>
      </c>
      <c r="F13" s="119">
        <f>E13/C13*100</f>
        <v>47.03333333333333</v>
      </c>
      <c r="G13" s="120">
        <f>E13/D13*100</f>
        <v>52.25925925925926</v>
      </c>
    </row>
    <row r="14" spans="1:7" ht="37.5">
      <c r="A14" s="50">
        <v>13000000</v>
      </c>
      <c r="B14" s="51" t="s">
        <v>119</v>
      </c>
      <c r="C14" s="52">
        <v>0</v>
      </c>
      <c r="D14" s="52">
        <v>0</v>
      </c>
      <c r="E14" s="52">
        <v>2</v>
      </c>
      <c r="F14" s="117" t="s">
        <v>120</v>
      </c>
      <c r="G14" s="118" t="s">
        <v>120</v>
      </c>
    </row>
    <row r="15" spans="1:7" ht="18.75">
      <c r="A15" s="50">
        <v>14000000</v>
      </c>
      <c r="B15" s="51" t="s">
        <v>33</v>
      </c>
      <c r="C15" s="52">
        <f>C20+C17+C19</f>
        <v>140330</v>
      </c>
      <c r="D15" s="52">
        <f>D20+D17+D19</f>
        <v>30740</v>
      </c>
      <c r="E15" s="52">
        <f>E20+E17+E19</f>
        <v>28176.8</v>
      </c>
      <c r="F15" s="52">
        <f aca="true" t="shared" si="0" ref="F15:F20">E15/C15*100</f>
        <v>20.07895674481579</v>
      </c>
      <c r="G15" s="54">
        <f aca="true" t="shared" si="1" ref="G15:G20">E15/D15*100</f>
        <v>91.66167859466493</v>
      </c>
    </row>
    <row r="16" spans="1:7" ht="37.5">
      <c r="A16" s="50">
        <v>14020000</v>
      </c>
      <c r="B16" s="121" t="s">
        <v>121</v>
      </c>
      <c r="C16" s="52">
        <f>C17</f>
        <v>11000</v>
      </c>
      <c r="D16" s="52">
        <f>D17</f>
        <v>1500</v>
      </c>
      <c r="E16" s="52">
        <f>E17</f>
        <v>2831.5</v>
      </c>
      <c r="F16" s="52">
        <f t="shared" si="0"/>
        <v>25.740909090909092</v>
      </c>
      <c r="G16" s="54">
        <f t="shared" si="1"/>
        <v>188.76666666666665</v>
      </c>
    </row>
    <row r="17" spans="1:7" ht="18.75">
      <c r="A17" s="55">
        <v>14021900</v>
      </c>
      <c r="B17" s="122" t="s">
        <v>122</v>
      </c>
      <c r="C17" s="57">
        <v>11000</v>
      </c>
      <c r="D17" s="57">
        <v>1500</v>
      </c>
      <c r="E17" s="57">
        <v>2831.5</v>
      </c>
      <c r="F17" s="57">
        <f t="shared" si="0"/>
        <v>25.740909090909092</v>
      </c>
      <c r="G17" s="59">
        <f t="shared" si="1"/>
        <v>188.76666666666665</v>
      </c>
    </row>
    <row r="18" spans="1:7" ht="37.5">
      <c r="A18" s="55">
        <v>14030000</v>
      </c>
      <c r="B18" s="121" t="s">
        <v>123</v>
      </c>
      <c r="C18" s="52">
        <f>C19</f>
        <v>44000</v>
      </c>
      <c r="D18" s="52">
        <f>D19</f>
        <v>5000</v>
      </c>
      <c r="E18" s="52">
        <f>E19</f>
        <v>9232.7</v>
      </c>
      <c r="F18" s="52">
        <f t="shared" si="0"/>
        <v>20.983409090909092</v>
      </c>
      <c r="G18" s="54">
        <f t="shared" si="1"/>
        <v>184.654</v>
      </c>
    </row>
    <row r="19" spans="1:7" ht="18.75">
      <c r="A19" s="55">
        <v>14031900</v>
      </c>
      <c r="B19" s="122" t="s">
        <v>122</v>
      </c>
      <c r="C19" s="57">
        <v>44000</v>
      </c>
      <c r="D19" s="57">
        <v>5000</v>
      </c>
      <c r="E19" s="57">
        <v>9232.7</v>
      </c>
      <c r="F19" s="57">
        <f t="shared" si="0"/>
        <v>20.983409090909092</v>
      </c>
      <c r="G19" s="59">
        <f t="shared" si="1"/>
        <v>184.654</v>
      </c>
    </row>
    <row r="20" spans="1:11" ht="56.25">
      <c r="A20" s="50">
        <v>14040000</v>
      </c>
      <c r="B20" s="51" t="s">
        <v>124</v>
      </c>
      <c r="C20" s="52">
        <v>85330</v>
      </c>
      <c r="D20" s="52">
        <v>24240</v>
      </c>
      <c r="E20" s="52">
        <v>16112.6</v>
      </c>
      <c r="F20" s="52">
        <f t="shared" si="0"/>
        <v>18.882690730106646</v>
      </c>
      <c r="G20" s="54">
        <f t="shared" si="1"/>
        <v>66.47112211221122</v>
      </c>
      <c r="K20" s="106"/>
    </row>
    <row r="21" spans="1:7" ht="18.75">
      <c r="A21" s="123">
        <v>16010000</v>
      </c>
      <c r="B21" s="51" t="s">
        <v>125</v>
      </c>
      <c r="C21" s="52">
        <v>0</v>
      </c>
      <c r="D21" s="52">
        <v>0</v>
      </c>
      <c r="E21" s="52">
        <v>1.2</v>
      </c>
      <c r="F21" s="52" t="s">
        <v>120</v>
      </c>
      <c r="G21" s="52" t="s">
        <v>120</v>
      </c>
    </row>
    <row r="22" spans="1:7" ht="18.75">
      <c r="A22" s="124">
        <v>16010600</v>
      </c>
      <c r="B22" s="56" t="s">
        <v>126</v>
      </c>
      <c r="C22" s="57">
        <v>0</v>
      </c>
      <c r="D22" s="57">
        <v>0</v>
      </c>
      <c r="E22" s="57">
        <v>1.2</v>
      </c>
      <c r="F22" s="57" t="s">
        <v>120</v>
      </c>
      <c r="G22" s="57" t="s">
        <v>120</v>
      </c>
    </row>
    <row r="23" spans="1:9" ht="19.5" thickBot="1">
      <c r="A23" s="125">
        <v>18000000</v>
      </c>
      <c r="B23" s="126" t="s">
        <v>34</v>
      </c>
      <c r="C23" s="127">
        <f>C24+C30</f>
        <v>322875</v>
      </c>
      <c r="D23" s="127">
        <f>D24+D30</f>
        <v>74296</v>
      </c>
      <c r="E23" s="127">
        <f>E24+E30</f>
        <v>81803.013</v>
      </c>
      <c r="F23" s="127">
        <f aca="true" t="shared" si="2" ref="F23:F32">E23/C23*100</f>
        <v>25.33581509872242</v>
      </c>
      <c r="G23" s="128">
        <f aca="true" t="shared" si="3" ref="G23:G32">E23/D23*100</f>
        <v>110.1041953806396</v>
      </c>
      <c r="I23" s="36" t="s">
        <v>23</v>
      </c>
    </row>
    <row r="24" spans="1:7" ht="20.25" thickBot="1">
      <c r="A24" s="129"/>
      <c r="B24" s="130" t="s">
        <v>35</v>
      </c>
      <c r="C24" s="40">
        <f>C25+C29</f>
        <v>320861</v>
      </c>
      <c r="D24" s="40">
        <f>D25+D29</f>
        <v>73995</v>
      </c>
      <c r="E24" s="40">
        <f>E25+E29</f>
        <v>81304.8</v>
      </c>
      <c r="F24" s="40">
        <f t="shared" si="2"/>
        <v>25.339570717538123</v>
      </c>
      <c r="G24" s="46">
        <f t="shared" si="3"/>
        <v>109.87877559294547</v>
      </c>
    </row>
    <row r="25" spans="1:7" ht="20.25" thickBot="1">
      <c r="A25" s="131">
        <v>18010000</v>
      </c>
      <c r="B25" s="44" t="s">
        <v>36</v>
      </c>
      <c r="C25" s="41">
        <f>C26+C27+C28</f>
        <v>125631</v>
      </c>
      <c r="D25" s="41">
        <f>D26+D27+D28</f>
        <v>26615</v>
      </c>
      <c r="E25" s="41">
        <f>E26+E27+E28</f>
        <v>26886.5</v>
      </c>
      <c r="F25" s="41">
        <f t="shared" si="2"/>
        <v>21.40116690944114</v>
      </c>
      <c r="G25" s="132">
        <f t="shared" si="3"/>
        <v>101.02010144655269</v>
      </c>
    </row>
    <row r="26" spans="1:7" ht="19.5" thickBot="1">
      <c r="A26" s="133" t="s">
        <v>37</v>
      </c>
      <c r="B26" s="77" t="s">
        <v>127</v>
      </c>
      <c r="C26" s="76">
        <v>34035</v>
      </c>
      <c r="D26" s="76">
        <v>3920</v>
      </c>
      <c r="E26" s="76">
        <v>6178.3</v>
      </c>
      <c r="F26" s="134">
        <f t="shared" si="2"/>
        <v>18.152783898927574</v>
      </c>
      <c r="G26" s="134">
        <f t="shared" si="3"/>
        <v>157.60969387755102</v>
      </c>
    </row>
    <row r="27" spans="1:7" ht="19.5" thickBot="1">
      <c r="A27" s="45" t="s">
        <v>38</v>
      </c>
      <c r="B27" s="56" t="s">
        <v>39</v>
      </c>
      <c r="C27" s="57">
        <v>89316</v>
      </c>
      <c r="D27" s="57">
        <v>22290</v>
      </c>
      <c r="E27" s="57">
        <v>20415.8</v>
      </c>
      <c r="F27" s="134">
        <f t="shared" si="2"/>
        <v>22.85794258587487</v>
      </c>
      <c r="G27" s="71">
        <f t="shared" si="3"/>
        <v>91.5917451772095</v>
      </c>
    </row>
    <row r="28" spans="1:12" ht="19.5" thickBot="1">
      <c r="A28" s="135" t="s">
        <v>40</v>
      </c>
      <c r="B28" s="64" t="s">
        <v>41</v>
      </c>
      <c r="C28" s="62">
        <v>2280</v>
      </c>
      <c r="D28" s="62">
        <v>405</v>
      </c>
      <c r="E28" s="62">
        <v>292.4</v>
      </c>
      <c r="F28" s="119">
        <f t="shared" si="2"/>
        <v>12.824561403508772</v>
      </c>
      <c r="G28" s="136">
        <f t="shared" si="3"/>
        <v>72.19753086419752</v>
      </c>
      <c r="I28" s="36" t="s">
        <v>23</v>
      </c>
      <c r="L28" s="36" t="s">
        <v>23</v>
      </c>
    </row>
    <row r="29" spans="1:10" ht="20.25" thickBot="1">
      <c r="A29" s="131">
        <v>18050000</v>
      </c>
      <c r="B29" s="44" t="s">
        <v>42</v>
      </c>
      <c r="C29" s="41">
        <v>195230</v>
      </c>
      <c r="D29" s="41">
        <v>47380</v>
      </c>
      <c r="E29" s="41">
        <v>54418.3</v>
      </c>
      <c r="F29" s="137">
        <f t="shared" si="2"/>
        <v>27.87394355375711</v>
      </c>
      <c r="G29" s="138">
        <f t="shared" si="3"/>
        <v>114.85500211059518</v>
      </c>
      <c r="J29" s="36" t="s">
        <v>23</v>
      </c>
    </row>
    <row r="30" spans="1:7" ht="20.25" thickBot="1">
      <c r="A30" s="39"/>
      <c r="B30" s="130" t="s">
        <v>43</v>
      </c>
      <c r="C30" s="40">
        <f>C31+C32+C33</f>
        <v>2014</v>
      </c>
      <c r="D30" s="40">
        <f>D31+D32+D33</f>
        <v>301</v>
      </c>
      <c r="E30" s="40">
        <f>E31+E32+E33</f>
        <v>498.21299999999997</v>
      </c>
      <c r="F30" s="40">
        <f t="shared" si="2"/>
        <v>24.737487586891756</v>
      </c>
      <c r="G30" s="46">
        <f t="shared" si="3"/>
        <v>165.51926910299002</v>
      </c>
    </row>
    <row r="31" spans="1:7" ht="19.5" thickBot="1">
      <c r="A31" s="75">
        <v>18020000</v>
      </c>
      <c r="B31" s="77" t="s">
        <v>44</v>
      </c>
      <c r="C31" s="76">
        <v>1900</v>
      </c>
      <c r="D31" s="76">
        <v>280</v>
      </c>
      <c r="E31" s="76">
        <v>447.3</v>
      </c>
      <c r="F31" s="134">
        <f t="shared" si="2"/>
        <v>23.542105263157893</v>
      </c>
      <c r="G31" s="134">
        <f t="shared" si="3"/>
        <v>159.75</v>
      </c>
    </row>
    <row r="32" spans="1:7" ht="19.5" thickBot="1">
      <c r="A32" s="55">
        <v>18030000</v>
      </c>
      <c r="B32" s="56" t="s">
        <v>45</v>
      </c>
      <c r="C32" s="57">
        <v>114</v>
      </c>
      <c r="D32" s="57">
        <v>21</v>
      </c>
      <c r="E32" s="57">
        <v>51.4</v>
      </c>
      <c r="F32" s="134">
        <f t="shared" si="2"/>
        <v>45.08771929824562</v>
      </c>
      <c r="G32" s="71">
        <f t="shared" si="3"/>
        <v>244.76190476190473</v>
      </c>
    </row>
    <row r="33" spans="1:7" ht="38.25" thickBot="1">
      <c r="A33" s="60">
        <v>18040000</v>
      </c>
      <c r="B33" s="61" t="s">
        <v>128</v>
      </c>
      <c r="C33" s="62">
        <v>0</v>
      </c>
      <c r="D33" s="62">
        <v>0</v>
      </c>
      <c r="E33" s="62">
        <v>-0.487</v>
      </c>
      <c r="F33" s="119" t="s">
        <v>120</v>
      </c>
      <c r="G33" s="119" t="s">
        <v>120</v>
      </c>
    </row>
    <row r="34" spans="1:7" ht="23.25" thickBot="1">
      <c r="A34" s="110">
        <v>20000000</v>
      </c>
      <c r="B34" s="111" t="s">
        <v>47</v>
      </c>
      <c r="C34" s="112">
        <f>C35+C41+C49</f>
        <v>37796</v>
      </c>
      <c r="D34" s="112">
        <f>D35+D41+D49</f>
        <v>7440.2</v>
      </c>
      <c r="E34" s="112">
        <f>E35+E41+E49</f>
        <v>11862.999999999998</v>
      </c>
      <c r="F34" s="139">
        <f aca="true" t="shared" si="4" ref="F34:F49">E34/C34*100</f>
        <v>31.386919250714357</v>
      </c>
      <c r="G34" s="140">
        <f aca="true" t="shared" si="5" ref="G34:G49">E34/D34*100</f>
        <v>159.44463858498426</v>
      </c>
    </row>
    <row r="35" spans="1:7" ht="18.75">
      <c r="A35" s="47">
        <v>21000000</v>
      </c>
      <c r="B35" s="48" t="s">
        <v>48</v>
      </c>
      <c r="C35" s="49">
        <f>C36+C37+C38+C39+C40</f>
        <v>8216</v>
      </c>
      <c r="D35" s="49">
        <f>D36+D37+D38+D39+D40</f>
        <v>1952</v>
      </c>
      <c r="E35" s="49">
        <f>E36+E37+E38+E39+E40</f>
        <v>1928.2999999999997</v>
      </c>
      <c r="F35" s="49">
        <f t="shared" si="4"/>
        <v>23.470058422590064</v>
      </c>
      <c r="G35" s="49">
        <f t="shared" si="5"/>
        <v>98.7858606557377</v>
      </c>
    </row>
    <row r="36" spans="1:7" ht="37.5">
      <c r="A36" s="55">
        <v>21010300</v>
      </c>
      <c r="B36" s="56" t="s">
        <v>129</v>
      </c>
      <c r="C36" s="57">
        <v>916</v>
      </c>
      <c r="D36" s="57">
        <v>816</v>
      </c>
      <c r="E36" s="57">
        <v>662.2</v>
      </c>
      <c r="F36" s="76">
        <f t="shared" si="4"/>
        <v>72.29257641921399</v>
      </c>
      <c r="G36" s="76">
        <f t="shared" si="5"/>
        <v>81.15196078431373</v>
      </c>
    </row>
    <row r="37" spans="1:7" ht="37.5">
      <c r="A37" s="55">
        <v>21050000</v>
      </c>
      <c r="B37" s="56" t="s">
        <v>130</v>
      </c>
      <c r="C37" s="57">
        <v>6500</v>
      </c>
      <c r="D37" s="57">
        <v>1000</v>
      </c>
      <c r="E37" s="57">
        <v>1063.6</v>
      </c>
      <c r="F37" s="76">
        <f t="shared" si="4"/>
        <v>16.36307692307692</v>
      </c>
      <c r="G37" s="76">
        <f t="shared" si="5"/>
        <v>106.35999999999999</v>
      </c>
    </row>
    <row r="38" spans="1:7" ht="18.75">
      <c r="A38" s="55">
        <v>21080500</v>
      </c>
      <c r="B38" s="56" t="s">
        <v>49</v>
      </c>
      <c r="C38" s="57">
        <v>200</v>
      </c>
      <c r="D38" s="57">
        <v>45</v>
      </c>
      <c r="E38" s="57">
        <v>9.1</v>
      </c>
      <c r="F38" s="76">
        <f t="shared" si="4"/>
        <v>4.55</v>
      </c>
      <c r="G38" s="76">
        <f t="shared" si="5"/>
        <v>20.22222222222222</v>
      </c>
    </row>
    <row r="39" spans="1:7" ht="18.75">
      <c r="A39" s="55">
        <v>21081100</v>
      </c>
      <c r="B39" s="56" t="s">
        <v>50</v>
      </c>
      <c r="C39" s="57">
        <v>400</v>
      </c>
      <c r="D39" s="57">
        <v>65</v>
      </c>
      <c r="E39" s="57">
        <v>85.3</v>
      </c>
      <c r="F39" s="76">
        <f t="shared" si="4"/>
        <v>21.325</v>
      </c>
      <c r="G39" s="76">
        <f t="shared" si="5"/>
        <v>131.23076923076923</v>
      </c>
    </row>
    <row r="40" spans="1:7" ht="56.25">
      <c r="A40" s="55">
        <v>21081500</v>
      </c>
      <c r="B40" s="56" t="s">
        <v>131</v>
      </c>
      <c r="C40" s="57">
        <v>200</v>
      </c>
      <c r="D40" s="57">
        <v>26</v>
      </c>
      <c r="E40" s="57">
        <v>108.1</v>
      </c>
      <c r="F40" s="76">
        <f t="shared" si="4"/>
        <v>54.05</v>
      </c>
      <c r="G40" s="76">
        <f t="shared" si="5"/>
        <v>415.7692307692307</v>
      </c>
    </row>
    <row r="41" spans="1:7" ht="37.5">
      <c r="A41" s="50">
        <v>22000000</v>
      </c>
      <c r="B41" s="51" t="s">
        <v>51</v>
      </c>
      <c r="C41" s="52">
        <f>C44+C47+C48+C45+C43+C46</f>
        <v>29250</v>
      </c>
      <c r="D41" s="52">
        <f>D44+D47+D48+D45+D43+D46</f>
        <v>5413.2</v>
      </c>
      <c r="E41" s="52">
        <f>E44+E47+E48+E45+E43+E46</f>
        <v>9794.199999999999</v>
      </c>
      <c r="F41" s="52">
        <f t="shared" si="4"/>
        <v>33.48444444444444</v>
      </c>
      <c r="G41" s="54">
        <f t="shared" si="5"/>
        <v>180.93179634966376</v>
      </c>
    </row>
    <row r="42" spans="1:7" ht="19.5">
      <c r="A42" s="141">
        <v>22010000</v>
      </c>
      <c r="B42" s="142" t="s">
        <v>132</v>
      </c>
      <c r="C42" s="143">
        <f>C43+C44+C45+C46</f>
        <v>21750</v>
      </c>
      <c r="D42" s="143">
        <f>D43+D44+D45+D46</f>
        <v>3534.5</v>
      </c>
      <c r="E42" s="143">
        <f>E43+E44+E45+E46</f>
        <v>7155.200000000001</v>
      </c>
      <c r="F42" s="143">
        <f t="shared" si="4"/>
        <v>32.897471264367816</v>
      </c>
      <c r="G42" s="144">
        <f t="shared" si="5"/>
        <v>202.4388173716226</v>
      </c>
    </row>
    <row r="43" spans="1:7" ht="56.25">
      <c r="A43" s="55">
        <v>22010300</v>
      </c>
      <c r="B43" s="56" t="s">
        <v>133</v>
      </c>
      <c r="C43" s="57">
        <v>700</v>
      </c>
      <c r="D43" s="57">
        <v>160</v>
      </c>
      <c r="E43" s="57">
        <v>172.8</v>
      </c>
      <c r="F43" s="57">
        <f t="shared" si="4"/>
        <v>24.68571428571429</v>
      </c>
      <c r="G43" s="59">
        <f t="shared" si="5"/>
        <v>108</v>
      </c>
    </row>
    <row r="44" spans="1:7" ht="18.75">
      <c r="A44" s="55">
        <v>22012500</v>
      </c>
      <c r="B44" s="56" t="s">
        <v>52</v>
      </c>
      <c r="C44" s="57">
        <v>19000</v>
      </c>
      <c r="D44" s="57">
        <v>2900</v>
      </c>
      <c r="E44" s="57">
        <v>6636.1</v>
      </c>
      <c r="F44" s="57">
        <f t="shared" si="4"/>
        <v>34.92684210526316</v>
      </c>
      <c r="G44" s="59">
        <f t="shared" si="5"/>
        <v>228.83103448275867</v>
      </c>
    </row>
    <row r="45" spans="1:7" ht="37.5">
      <c r="A45" s="55">
        <v>22012600</v>
      </c>
      <c r="B45" s="56" t="s">
        <v>134</v>
      </c>
      <c r="C45" s="57">
        <v>2000</v>
      </c>
      <c r="D45" s="57">
        <v>470</v>
      </c>
      <c r="E45" s="57">
        <v>327.8</v>
      </c>
      <c r="F45" s="57">
        <f t="shared" si="4"/>
        <v>16.39</v>
      </c>
      <c r="G45" s="59">
        <f t="shared" si="5"/>
        <v>69.74468085106383</v>
      </c>
    </row>
    <row r="46" spans="1:7" ht="37.5">
      <c r="A46" s="55">
        <v>22012900</v>
      </c>
      <c r="B46" s="56" t="s">
        <v>135</v>
      </c>
      <c r="C46" s="57">
        <v>50</v>
      </c>
      <c r="D46" s="57">
        <v>4.5</v>
      </c>
      <c r="E46" s="57">
        <v>18.5</v>
      </c>
      <c r="F46" s="57">
        <f t="shared" si="4"/>
        <v>37</v>
      </c>
      <c r="G46" s="59">
        <f t="shared" si="5"/>
        <v>411.1111111111111</v>
      </c>
    </row>
    <row r="47" spans="1:13" ht="56.25">
      <c r="A47" s="50">
        <v>22080400</v>
      </c>
      <c r="B47" s="51" t="s">
        <v>53</v>
      </c>
      <c r="C47" s="52">
        <v>7000</v>
      </c>
      <c r="D47" s="52">
        <v>1800</v>
      </c>
      <c r="E47" s="52">
        <v>2518.4</v>
      </c>
      <c r="F47" s="52">
        <f t="shared" si="4"/>
        <v>35.97714285714286</v>
      </c>
      <c r="G47" s="54">
        <f t="shared" si="5"/>
        <v>139.91111111111113</v>
      </c>
      <c r="M47" s="36" t="s">
        <v>23</v>
      </c>
    </row>
    <row r="48" spans="1:7" ht="18.75">
      <c r="A48" s="50">
        <v>22090000</v>
      </c>
      <c r="B48" s="51" t="s">
        <v>54</v>
      </c>
      <c r="C48" s="52">
        <v>500</v>
      </c>
      <c r="D48" s="52">
        <v>78.7</v>
      </c>
      <c r="E48" s="52">
        <v>120.6</v>
      </c>
      <c r="F48" s="52">
        <f t="shared" si="4"/>
        <v>24.12</v>
      </c>
      <c r="G48" s="54">
        <f t="shared" si="5"/>
        <v>153.24015247776364</v>
      </c>
    </row>
    <row r="49" spans="1:7" ht="18.75">
      <c r="A49" s="50">
        <v>24000000</v>
      </c>
      <c r="B49" s="51" t="s">
        <v>55</v>
      </c>
      <c r="C49" s="52">
        <f>C50+C51+C52</f>
        <v>330</v>
      </c>
      <c r="D49" s="52">
        <f>D50+D51+D52</f>
        <v>75</v>
      </c>
      <c r="E49" s="52">
        <f>E50+E51+E52</f>
        <v>140.5</v>
      </c>
      <c r="F49" s="52">
        <f t="shared" si="4"/>
        <v>42.57575757575758</v>
      </c>
      <c r="G49" s="53">
        <f t="shared" si="5"/>
        <v>187.33333333333334</v>
      </c>
    </row>
    <row r="50" spans="1:7" ht="37.5">
      <c r="A50" s="55">
        <v>24030000</v>
      </c>
      <c r="B50" s="56" t="s">
        <v>136</v>
      </c>
      <c r="C50" s="57">
        <v>0</v>
      </c>
      <c r="D50" s="57">
        <v>0</v>
      </c>
      <c r="E50" s="57">
        <v>1.5</v>
      </c>
      <c r="F50" s="52" t="s">
        <v>120</v>
      </c>
      <c r="G50" s="52" t="s">
        <v>120</v>
      </c>
    </row>
    <row r="51" spans="1:7" ht="18.75">
      <c r="A51" s="124">
        <v>24060300</v>
      </c>
      <c r="B51" s="56" t="s">
        <v>49</v>
      </c>
      <c r="C51" s="57">
        <v>330</v>
      </c>
      <c r="D51" s="57">
        <v>75</v>
      </c>
      <c r="E51" s="57">
        <v>137.4</v>
      </c>
      <c r="F51" s="57">
        <f>E51/C51*100</f>
        <v>41.63636363636364</v>
      </c>
      <c r="G51" s="58">
        <f>E51/D51*100</f>
        <v>183.20000000000002</v>
      </c>
    </row>
    <row r="52" spans="1:7" ht="93.75">
      <c r="A52" s="124">
        <v>24062200</v>
      </c>
      <c r="B52" s="56" t="s">
        <v>137</v>
      </c>
      <c r="C52" s="57">
        <v>0</v>
      </c>
      <c r="D52" s="57">
        <v>0</v>
      </c>
      <c r="E52" s="57">
        <v>1.6</v>
      </c>
      <c r="F52" s="52" t="s">
        <v>120</v>
      </c>
      <c r="G52" s="52" t="s">
        <v>120</v>
      </c>
    </row>
    <row r="53" spans="1:7" ht="23.25" thickBot="1">
      <c r="A53" s="145">
        <v>40000000</v>
      </c>
      <c r="B53" s="146" t="s">
        <v>106</v>
      </c>
      <c r="C53" s="139">
        <f>C54+C57</f>
        <v>1203653.8</v>
      </c>
      <c r="D53" s="139">
        <f>D54+D57</f>
        <v>364377.9</v>
      </c>
      <c r="E53" s="139">
        <f>E54+E57</f>
        <v>344942.5</v>
      </c>
      <c r="F53" s="139">
        <f aca="true" t="shared" si="6" ref="F53:F63">E53/C53*100</f>
        <v>28.657949652964998</v>
      </c>
      <c r="G53" s="140">
        <f aca="true" t="shared" si="7" ref="G53:G63">E53/D53*100</f>
        <v>94.6661419367091</v>
      </c>
    </row>
    <row r="54" spans="1:7" ht="18.75">
      <c r="A54" s="50">
        <v>41030000</v>
      </c>
      <c r="B54" s="65" t="s">
        <v>138</v>
      </c>
      <c r="C54" s="52">
        <f>C55+C56</f>
        <v>439078.6</v>
      </c>
      <c r="D54" s="52">
        <f>D55+D56</f>
        <v>111756.6</v>
      </c>
      <c r="E54" s="52">
        <f>E55+E56</f>
        <v>111756.6</v>
      </c>
      <c r="F54" s="52">
        <f t="shared" si="6"/>
        <v>25.452527178505175</v>
      </c>
      <c r="G54" s="52">
        <f t="shared" si="7"/>
        <v>100</v>
      </c>
    </row>
    <row r="55" spans="1:7" ht="37.5">
      <c r="A55" s="66">
        <v>41033900</v>
      </c>
      <c r="B55" s="56" t="s">
        <v>139</v>
      </c>
      <c r="C55" s="67">
        <v>269283.2</v>
      </c>
      <c r="D55" s="68">
        <v>62204.4</v>
      </c>
      <c r="E55" s="68">
        <v>62204.4</v>
      </c>
      <c r="F55" s="57">
        <f t="shared" si="6"/>
        <v>23.099992869959955</v>
      </c>
      <c r="G55" s="59">
        <f t="shared" si="7"/>
        <v>100</v>
      </c>
    </row>
    <row r="56" spans="1:7" ht="37.5">
      <c r="A56" s="66">
        <v>41034200</v>
      </c>
      <c r="B56" s="56" t="s">
        <v>66</v>
      </c>
      <c r="C56" s="67">
        <v>169795.4</v>
      </c>
      <c r="D56" s="67">
        <v>49552.2</v>
      </c>
      <c r="E56" s="67">
        <v>49552.2</v>
      </c>
      <c r="F56" s="57">
        <f t="shared" si="6"/>
        <v>29.183476113016017</v>
      </c>
      <c r="G56" s="59">
        <f t="shared" si="7"/>
        <v>100</v>
      </c>
    </row>
    <row r="57" spans="1:7" ht="37.5">
      <c r="A57" s="147">
        <v>41050000</v>
      </c>
      <c r="B57" s="51" t="s">
        <v>140</v>
      </c>
      <c r="C57" s="148">
        <f>C58+C59+C60+C61+C62</f>
        <v>764575.2000000001</v>
      </c>
      <c r="D57" s="148">
        <f>D58+D59+D60+D61+D62</f>
        <v>252621.3</v>
      </c>
      <c r="E57" s="148">
        <f>E58+E59+E60+E61+E62</f>
        <v>233185.9</v>
      </c>
      <c r="F57" s="52">
        <f t="shared" si="6"/>
        <v>30.49875277147362</v>
      </c>
      <c r="G57" s="54">
        <f t="shared" si="7"/>
        <v>92.30650780436963</v>
      </c>
    </row>
    <row r="58" spans="1:7" ht="75">
      <c r="A58" s="66">
        <v>41050100</v>
      </c>
      <c r="B58" s="56" t="s">
        <v>141</v>
      </c>
      <c r="C58" s="67">
        <v>470030.8</v>
      </c>
      <c r="D58" s="68">
        <v>181850.3</v>
      </c>
      <c r="E58" s="68">
        <v>170817.1</v>
      </c>
      <c r="F58" s="57">
        <f t="shared" si="6"/>
        <v>36.341682289756335</v>
      </c>
      <c r="G58" s="57">
        <f t="shared" si="7"/>
        <v>93.93281176880105</v>
      </c>
    </row>
    <row r="59" spans="1:9" ht="56.25">
      <c r="A59" s="66">
        <v>41050300</v>
      </c>
      <c r="B59" s="56" t="s">
        <v>142</v>
      </c>
      <c r="C59" s="67">
        <v>280955.5</v>
      </c>
      <c r="D59" s="68">
        <v>66153</v>
      </c>
      <c r="E59" s="67">
        <v>58530.1</v>
      </c>
      <c r="F59" s="57">
        <f t="shared" si="6"/>
        <v>20.832516181388154</v>
      </c>
      <c r="G59" s="57">
        <f t="shared" si="7"/>
        <v>88.4768642389612</v>
      </c>
      <c r="I59" s="36" t="s">
        <v>23</v>
      </c>
    </row>
    <row r="60" spans="1:7" ht="93.75">
      <c r="A60" s="69">
        <v>41050700</v>
      </c>
      <c r="B60" s="64" t="s">
        <v>69</v>
      </c>
      <c r="C60" s="149">
        <v>945</v>
      </c>
      <c r="D60" s="149">
        <v>215.1</v>
      </c>
      <c r="E60" s="149">
        <v>185.8</v>
      </c>
      <c r="F60" s="57">
        <f t="shared" si="6"/>
        <v>19.66137566137566</v>
      </c>
      <c r="G60" s="59">
        <f t="shared" si="7"/>
        <v>86.37842863784287</v>
      </c>
    </row>
    <row r="61" spans="1:9" ht="56.25">
      <c r="A61" s="66">
        <v>41051500</v>
      </c>
      <c r="B61" s="56" t="s">
        <v>143</v>
      </c>
      <c r="C61" s="68">
        <v>7967.1</v>
      </c>
      <c r="D61" s="68">
        <v>3233.4</v>
      </c>
      <c r="E61" s="68">
        <v>2483.4</v>
      </c>
      <c r="F61" s="57">
        <f t="shared" si="6"/>
        <v>31.17068946040592</v>
      </c>
      <c r="G61" s="57">
        <f t="shared" si="7"/>
        <v>76.80460196696976</v>
      </c>
      <c r="I61" s="36" t="s">
        <v>23</v>
      </c>
    </row>
    <row r="62" spans="1:7" ht="57" thickBot="1">
      <c r="A62" s="66">
        <v>41052000</v>
      </c>
      <c r="B62" s="56" t="s">
        <v>144</v>
      </c>
      <c r="C62" s="68">
        <v>4676.8</v>
      </c>
      <c r="D62" s="68">
        <v>1169.5</v>
      </c>
      <c r="E62" s="68">
        <v>1169.5</v>
      </c>
      <c r="F62" s="57">
        <f t="shared" si="6"/>
        <v>25.006414642490594</v>
      </c>
      <c r="G62" s="57">
        <f t="shared" si="7"/>
        <v>100</v>
      </c>
    </row>
    <row r="63" spans="1:7" ht="21" thickBot="1">
      <c r="A63" s="70"/>
      <c r="B63" s="150" t="s">
        <v>56</v>
      </c>
      <c r="C63" s="151">
        <f>C10+C34+C53</f>
        <v>2405604.8</v>
      </c>
      <c r="D63" s="151">
        <f>D10+D34+D53</f>
        <v>625504.1000000001</v>
      </c>
      <c r="E63" s="151">
        <f>E10+E34+E53</f>
        <v>627584.013</v>
      </c>
      <c r="F63" s="151">
        <f t="shared" si="6"/>
        <v>26.088408744445474</v>
      </c>
      <c r="G63" s="152">
        <f t="shared" si="7"/>
        <v>100.33251788437516</v>
      </c>
    </row>
    <row r="64" spans="1:7" ht="21" thickBot="1">
      <c r="A64" s="184" t="s">
        <v>57</v>
      </c>
      <c r="B64" s="185"/>
      <c r="C64" s="185"/>
      <c r="D64" s="185"/>
      <c r="E64" s="185"/>
      <c r="F64" s="185"/>
      <c r="G64" s="186"/>
    </row>
    <row r="65" spans="1:7" ht="21" thickBot="1">
      <c r="A65" s="153">
        <v>10000000</v>
      </c>
      <c r="B65" s="154" t="s">
        <v>29</v>
      </c>
      <c r="C65" s="155">
        <f>C66</f>
        <v>217</v>
      </c>
      <c r="D65" s="155">
        <f>D66</f>
        <v>70.5</v>
      </c>
      <c r="E65" s="155">
        <f>E66</f>
        <v>60.1</v>
      </c>
      <c r="F65" s="155">
        <f>E65/C65*100</f>
        <v>27.695852534562214</v>
      </c>
      <c r="G65" s="156">
        <f>E65/D65*100</f>
        <v>85.2482269503546</v>
      </c>
    </row>
    <row r="66" spans="1:7" ht="19.5" thickBot="1">
      <c r="A66" s="72">
        <v>19010000</v>
      </c>
      <c r="B66" s="73" t="s">
        <v>46</v>
      </c>
      <c r="C66" s="74">
        <v>217</v>
      </c>
      <c r="D66" s="74">
        <v>70.5</v>
      </c>
      <c r="E66" s="74">
        <v>60.1</v>
      </c>
      <c r="F66" s="134">
        <f>E66/C66*100</f>
        <v>27.695852534562214</v>
      </c>
      <c r="G66" s="71">
        <f>E66/D66*100</f>
        <v>85.2482269503546</v>
      </c>
    </row>
    <row r="67" spans="1:11" ht="21" thickBot="1">
      <c r="A67" s="153">
        <v>20000000</v>
      </c>
      <c r="B67" s="154" t="s">
        <v>47</v>
      </c>
      <c r="C67" s="155">
        <f>C69+C70+C71+C72</f>
        <v>53189</v>
      </c>
      <c r="D67" s="155">
        <f>D69+D70+D71+D72</f>
        <v>12625.7</v>
      </c>
      <c r="E67" s="155">
        <f>E69+E70+E71+E72+E68</f>
        <v>14300.8</v>
      </c>
      <c r="F67" s="155">
        <f>E67/C67*100</f>
        <v>26.88676230047566</v>
      </c>
      <c r="G67" s="156">
        <f>E67/D67*100</f>
        <v>113.26738319459513</v>
      </c>
      <c r="K67" s="36" t="s">
        <v>23</v>
      </c>
    </row>
    <row r="68" spans="1:7" ht="38.25" thickBot="1">
      <c r="A68" s="55">
        <v>21110000</v>
      </c>
      <c r="B68" s="56" t="s">
        <v>145</v>
      </c>
      <c r="C68" s="157">
        <v>0</v>
      </c>
      <c r="D68" s="157">
        <v>0</v>
      </c>
      <c r="E68" s="157">
        <v>16.6</v>
      </c>
      <c r="F68" s="57" t="s">
        <v>120</v>
      </c>
      <c r="G68" s="57" t="s">
        <v>120</v>
      </c>
    </row>
    <row r="69" spans="1:7" ht="38.25" thickBot="1">
      <c r="A69" s="55">
        <v>24061600</v>
      </c>
      <c r="B69" s="56" t="s">
        <v>146</v>
      </c>
      <c r="C69" s="57">
        <v>340</v>
      </c>
      <c r="D69" s="57">
        <v>0</v>
      </c>
      <c r="E69" s="57">
        <v>0</v>
      </c>
      <c r="F69" s="158" t="s">
        <v>120</v>
      </c>
      <c r="G69" s="149" t="s">
        <v>120</v>
      </c>
    </row>
    <row r="70" spans="1:7" ht="57" thickBot="1">
      <c r="A70" s="55">
        <v>24062100</v>
      </c>
      <c r="B70" s="56" t="s">
        <v>147</v>
      </c>
      <c r="C70" s="57">
        <v>20</v>
      </c>
      <c r="D70" s="57">
        <v>1.6</v>
      </c>
      <c r="E70" s="57">
        <v>4.4</v>
      </c>
      <c r="F70" s="134">
        <f aca="true" t="shared" si="8" ref="F70:F80">E70/C70*100</f>
        <v>22.000000000000004</v>
      </c>
      <c r="G70" s="134">
        <f aca="true" t="shared" si="9" ref="G70:G80">E70/D70*100</f>
        <v>275</v>
      </c>
    </row>
    <row r="71" spans="1:7" ht="37.5">
      <c r="A71" s="55">
        <v>24170000</v>
      </c>
      <c r="B71" s="56" t="s">
        <v>148</v>
      </c>
      <c r="C71" s="57">
        <v>9500</v>
      </c>
      <c r="D71" s="57">
        <v>2400</v>
      </c>
      <c r="E71" s="57">
        <v>3006</v>
      </c>
      <c r="F71" s="119">
        <f t="shared" si="8"/>
        <v>31.642105263157895</v>
      </c>
      <c r="G71" s="119">
        <f t="shared" si="9"/>
        <v>125.25</v>
      </c>
    </row>
    <row r="72" spans="1:7" ht="19.5" thickBot="1">
      <c r="A72" s="63">
        <v>25000000</v>
      </c>
      <c r="B72" s="64" t="s">
        <v>58</v>
      </c>
      <c r="C72" s="62">
        <v>43329</v>
      </c>
      <c r="D72" s="62">
        <v>10224.1</v>
      </c>
      <c r="E72" s="62">
        <v>11273.8</v>
      </c>
      <c r="F72" s="159">
        <f t="shared" si="8"/>
        <v>26.01906344480602</v>
      </c>
      <c r="G72" s="160">
        <f t="shared" si="9"/>
        <v>110.2669183595622</v>
      </c>
    </row>
    <row r="73" spans="1:7" ht="21" thickBot="1">
      <c r="A73" s="153">
        <v>30000000</v>
      </c>
      <c r="B73" s="154" t="s">
        <v>59</v>
      </c>
      <c r="C73" s="155">
        <f>C74+C75</f>
        <v>9000</v>
      </c>
      <c r="D73" s="155">
        <f>D74+D75</f>
        <v>2500</v>
      </c>
      <c r="E73" s="155">
        <f>E74+E75</f>
        <v>6398.799999999999</v>
      </c>
      <c r="F73" s="155">
        <f t="shared" si="8"/>
        <v>71.09777777777776</v>
      </c>
      <c r="G73" s="156">
        <f t="shared" si="9"/>
        <v>255.95199999999997</v>
      </c>
    </row>
    <row r="74" spans="1:7" ht="37.5">
      <c r="A74" s="75">
        <v>31030000</v>
      </c>
      <c r="B74" s="77" t="s">
        <v>60</v>
      </c>
      <c r="C74" s="76">
        <v>3000</v>
      </c>
      <c r="D74" s="76">
        <v>400</v>
      </c>
      <c r="E74" s="76">
        <v>1865.6</v>
      </c>
      <c r="F74" s="119">
        <f t="shared" si="8"/>
        <v>62.18666666666667</v>
      </c>
      <c r="G74" s="119">
        <f t="shared" si="9"/>
        <v>466.4</v>
      </c>
    </row>
    <row r="75" spans="1:7" ht="19.5" thickBot="1">
      <c r="A75" s="63">
        <v>33010000</v>
      </c>
      <c r="B75" s="64" t="s">
        <v>61</v>
      </c>
      <c r="C75" s="62">
        <v>6000</v>
      </c>
      <c r="D75" s="62">
        <v>2100</v>
      </c>
      <c r="E75" s="62">
        <v>4533.2</v>
      </c>
      <c r="F75" s="159">
        <f t="shared" si="8"/>
        <v>75.55333333333333</v>
      </c>
      <c r="G75" s="160">
        <f t="shared" si="9"/>
        <v>215.86666666666665</v>
      </c>
    </row>
    <row r="76" spans="1:7" ht="21" thickBot="1">
      <c r="A76" s="153">
        <v>50000000</v>
      </c>
      <c r="B76" s="154" t="s">
        <v>22</v>
      </c>
      <c r="C76" s="155">
        <f>C77</f>
        <v>4000</v>
      </c>
      <c r="D76" s="155">
        <f>D77</f>
        <v>940</v>
      </c>
      <c r="E76" s="155">
        <f>E77</f>
        <v>1068.2</v>
      </c>
      <c r="F76" s="155">
        <f t="shared" si="8"/>
        <v>26.705000000000002</v>
      </c>
      <c r="G76" s="156">
        <f t="shared" si="9"/>
        <v>113.63829787234043</v>
      </c>
    </row>
    <row r="77" spans="1:7" ht="38.25" thickBot="1">
      <c r="A77" s="72">
        <v>50110000</v>
      </c>
      <c r="B77" s="73" t="s">
        <v>149</v>
      </c>
      <c r="C77" s="74">
        <v>4000</v>
      </c>
      <c r="D77" s="74">
        <v>940</v>
      </c>
      <c r="E77" s="74">
        <v>1068.2</v>
      </c>
      <c r="F77" s="134">
        <f t="shared" si="8"/>
        <v>26.705000000000002</v>
      </c>
      <c r="G77" s="134">
        <f t="shared" si="9"/>
        <v>113.63829787234043</v>
      </c>
    </row>
    <row r="78" spans="1:7" ht="21" thickBot="1">
      <c r="A78" s="78"/>
      <c r="B78" s="150" t="s">
        <v>62</v>
      </c>
      <c r="C78" s="155">
        <f>C65+C67+C73+C76</f>
        <v>66406</v>
      </c>
      <c r="D78" s="155">
        <f>D65+D67+D73+D76</f>
        <v>16136.2</v>
      </c>
      <c r="E78" s="155">
        <f>E65+E67+E73+E76</f>
        <v>21827.899999999998</v>
      </c>
      <c r="F78" s="155">
        <f t="shared" si="8"/>
        <v>32.870373159051894</v>
      </c>
      <c r="G78" s="161">
        <f t="shared" si="9"/>
        <v>135.27286473891002</v>
      </c>
    </row>
    <row r="79" spans="1:7" ht="20.25" thickBot="1">
      <c r="A79" s="42"/>
      <c r="B79" s="79" t="s">
        <v>70</v>
      </c>
      <c r="C79" s="162">
        <f>C71+C74+C75</f>
        <v>18500</v>
      </c>
      <c r="D79" s="162">
        <f>D71+D74+D75</f>
        <v>4900</v>
      </c>
      <c r="E79" s="162">
        <f>E71+E74+E75</f>
        <v>9404.8</v>
      </c>
      <c r="F79" s="162">
        <f t="shared" si="8"/>
        <v>50.83675675675675</v>
      </c>
      <c r="G79" s="163">
        <f t="shared" si="9"/>
        <v>191.934693877551</v>
      </c>
    </row>
    <row r="80" spans="1:7" ht="21" thickBot="1">
      <c r="A80" s="169" t="s">
        <v>63</v>
      </c>
      <c r="B80" s="170"/>
      <c r="C80" s="155">
        <f>C63+C78</f>
        <v>2472010.8</v>
      </c>
      <c r="D80" s="155">
        <f>D63+D78</f>
        <v>641640.3</v>
      </c>
      <c r="E80" s="155">
        <f>E63+E78</f>
        <v>649411.9130000001</v>
      </c>
      <c r="F80" s="155">
        <f t="shared" si="8"/>
        <v>26.27059368025415</v>
      </c>
      <c r="G80" s="156">
        <f t="shared" si="9"/>
        <v>101.21121023726222</v>
      </c>
    </row>
    <row r="81" spans="1:7" ht="18.75">
      <c r="A81" s="164"/>
      <c r="B81" s="164"/>
      <c r="C81" s="165"/>
      <c r="D81" s="165"/>
      <c r="E81" s="165"/>
      <c r="F81" s="165"/>
      <c r="G81" s="166"/>
    </row>
    <row r="82" spans="1:7" ht="18.75">
      <c r="A82" s="164"/>
      <c r="B82" s="164"/>
      <c r="C82" s="165"/>
      <c r="D82" s="165"/>
      <c r="E82" s="165"/>
      <c r="F82" s="165"/>
      <c r="G82" s="166"/>
    </row>
    <row r="83" spans="1:7" ht="33" customHeight="1">
      <c r="A83" s="167"/>
      <c r="B83" s="167" t="s">
        <v>71</v>
      </c>
      <c r="C83" s="167"/>
      <c r="D83" s="167"/>
      <c r="E83" s="167" t="s">
        <v>150</v>
      </c>
      <c r="F83" s="167"/>
      <c r="G83" s="167"/>
    </row>
    <row r="84" spans="1:7" ht="18.75">
      <c r="A84" s="171"/>
      <c r="B84" s="171"/>
      <c r="C84" s="171"/>
      <c r="D84" s="171"/>
      <c r="E84" s="171"/>
      <c r="F84" s="171"/>
      <c r="G84" s="171"/>
    </row>
    <row r="85" spans="1:7" ht="15.75">
      <c r="A85" s="106"/>
      <c r="B85" s="106"/>
      <c r="C85" s="106"/>
      <c r="D85" s="106"/>
      <c r="E85" s="106"/>
      <c r="F85" s="106"/>
      <c r="G85" s="106"/>
    </row>
  </sheetData>
  <sheetProtection/>
  <mergeCells count="12">
    <mergeCell ref="A9:G9"/>
    <mergeCell ref="A64:G64"/>
    <mergeCell ref="A80:B80"/>
    <mergeCell ref="A84:G84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77" zoomScalePageLayoutView="0" workbookViewId="0" topLeftCell="A1">
      <selection activeCell="G3" sqref="G3"/>
    </sheetView>
  </sheetViews>
  <sheetFormatPr defaultColWidth="8.796875" defaultRowHeight="15"/>
  <cols>
    <col min="1" max="1" width="9.8984375" style="103" customWidth="1"/>
    <col min="2" max="2" width="37.69921875" style="1" customWidth="1"/>
    <col min="3" max="3" width="11.3984375" style="0" customWidth="1"/>
    <col min="4" max="4" width="11" style="0" customWidth="1"/>
    <col min="5" max="5" width="11.3984375" style="0" customWidth="1"/>
    <col min="6" max="6" width="10.69921875" style="0" customWidth="1"/>
    <col min="7" max="7" width="11" style="0" customWidth="1"/>
  </cols>
  <sheetData>
    <row r="1" spans="5:7" ht="15.75">
      <c r="E1" s="15"/>
      <c r="F1" s="15"/>
      <c r="G1" s="5" t="s">
        <v>24</v>
      </c>
    </row>
    <row r="2" spans="5:7" ht="15.75">
      <c r="E2" s="15"/>
      <c r="F2" s="15"/>
      <c r="G2" s="8" t="s">
        <v>153</v>
      </c>
    </row>
    <row r="3" spans="5:7" ht="15.75">
      <c r="E3" s="15"/>
      <c r="F3" s="15"/>
      <c r="G3" s="8" t="s">
        <v>155</v>
      </c>
    </row>
    <row r="4" spans="2:7" ht="61.5" customHeight="1">
      <c r="B4" s="8"/>
      <c r="C4" s="10"/>
      <c r="D4" s="10"/>
      <c r="E4" s="15"/>
      <c r="F4" s="15"/>
      <c r="G4" s="8"/>
    </row>
    <row r="5" spans="1:7" ht="15.75">
      <c r="A5" s="187" t="s">
        <v>7</v>
      </c>
      <c r="B5" s="187"/>
      <c r="C5" s="187"/>
      <c r="D5" s="187"/>
      <c r="E5" s="187"/>
      <c r="F5" s="187"/>
      <c r="G5" s="187"/>
    </row>
    <row r="6" spans="1:7" ht="21" customHeight="1">
      <c r="A6" s="187" t="s">
        <v>102</v>
      </c>
      <c r="B6" s="187"/>
      <c r="C6" s="187"/>
      <c r="D6" s="187"/>
      <c r="E6" s="187"/>
      <c r="F6" s="187"/>
      <c r="G6" s="187"/>
    </row>
    <row r="7" spans="1:7" ht="23.25" customHeight="1">
      <c r="A7" s="188" t="s">
        <v>21</v>
      </c>
      <c r="B7" s="188"/>
      <c r="C7" s="188"/>
      <c r="D7" s="188"/>
      <c r="E7" s="188"/>
      <c r="F7" s="188"/>
      <c r="G7" s="188"/>
    </row>
    <row r="8" ht="32.25" customHeight="1" thickBot="1">
      <c r="G8" s="2" t="s">
        <v>6</v>
      </c>
    </row>
    <row r="9" spans="1:7" ht="32.25" customHeight="1">
      <c r="A9" s="190" t="s">
        <v>20</v>
      </c>
      <c r="B9" s="194"/>
      <c r="C9" s="196" t="s">
        <v>107</v>
      </c>
      <c r="D9" s="197"/>
      <c r="E9" s="198" t="s">
        <v>103</v>
      </c>
      <c r="F9" s="198"/>
      <c r="G9" s="7"/>
    </row>
    <row r="10" spans="1:7" ht="54.75" customHeight="1">
      <c r="A10" s="191"/>
      <c r="B10" s="195"/>
      <c r="C10" s="100" t="s">
        <v>0</v>
      </c>
      <c r="D10" s="100" t="s">
        <v>1</v>
      </c>
      <c r="E10" s="100" t="s">
        <v>0</v>
      </c>
      <c r="F10" s="100" t="s">
        <v>1</v>
      </c>
      <c r="G10" s="101" t="s">
        <v>13</v>
      </c>
    </row>
    <row r="11" spans="1:7" ht="17.25" customHeight="1">
      <c r="A11" s="104" t="s">
        <v>108</v>
      </c>
      <c r="B11" s="21" t="s">
        <v>14</v>
      </c>
      <c r="C11" s="6">
        <v>97927.6</v>
      </c>
      <c r="D11" s="26">
        <f>C11/C25*100</f>
        <v>4.604038517278028</v>
      </c>
      <c r="E11" s="26">
        <v>21658.4</v>
      </c>
      <c r="F11" s="26">
        <f>E11/E25*100</f>
        <v>3.819950291120764</v>
      </c>
      <c r="G11" s="28">
        <f aca="true" t="shared" si="0" ref="G11:G25">E11/C11*100</f>
        <v>22.116747474664958</v>
      </c>
    </row>
    <row r="12" spans="1:7" ht="15.75">
      <c r="A12" s="104" t="s">
        <v>95</v>
      </c>
      <c r="B12" s="21" t="s">
        <v>2</v>
      </c>
      <c r="C12" s="6">
        <v>745978.4</v>
      </c>
      <c r="D12" s="26">
        <f>C12/C25*100</f>
        <v>35.07196425376947</v>
      </c>
      <c r="E12" s="26">
        <v>187097.8</v>
      </c>
      <c r="F12" s="26">
        <f>E12/E25*100</f>
        <v>32.99894246934466</v>
      </c>
      <c r="G12" s="28">
        <f t="shared" si="0"/>
        <v>25.080860250109115</v>
      </c>
    </row>
    <row r="13" spans="1:7" ht="15.75">
      <c r="A13" s="104" t="s">
        <v>96</v>
      </c>
      <c r="B13" s="21" t="s">
        <v>18</v>
      </c>
      <c r="C13" s="6">
        <v>219830.2</v>
      </c>
      <c r="D13" s="26">
        <f>C13/C25*100</f>
        <v>10.335254903223731</v>
      </c>
      <c r="E13" s="26">
        <v>58415.9</v>
      </c>
      <c r="F13" s="26">
        <f>E13/E25*100</f>
        <v>10.302969481175039</v>
      </c>
      <c r="G13" s="28">
        <f t="shared" si="0"/>
        <v>26.57319149052314</v>
      </c>
    </row>
    <row r="14" spans="1:7" ht="31.5">
      <c r="A14" s="104" t="s">
        <v>97</v>
      </c>
      <c r="B14" s="21" t="s">
        <v>109</v>
      </c>
      <c r="C14" s="6">
        <v>824735.6</v>
      </c>
      <c r="D14" s="26">
        <f>C14/C25*100</f>
        <v>38.77471181740801</v>
      </c>
      <c r="E14" s="26">
        <v>244937.3</v>
      </c>
      <c r="F14" s="26">
        <f>E14/E25*100</f>
        <v>43.20025073141755</v>
      </c>
      <c r="G14" s="28">
        <f t="shared" si="0"/>
        <v>29.69888774050738</v>
      </c>
    </row>
    <row r="15" spans="1:7" ht="29.25" customHeight="1">
      <c r="A15" s="104" t="s">
        <v>99</v>
      </c>
      <c r="B15" s="21" t="s">
        <v>4</v>
      </c>
      <c r="C15" s="6">
        <v>35244.9</v>
      </c>
      <c r="D15" s="26">
        <f>C15/C25*100</f>
        <v>1.6570290412265014</v>
      </c>
      <c r="E15" s="26">
        <v>7906.9</v>
      </c>
      <c r="F15" s="26">
        <f>E15/E25*100</f>
        <v>1.3945612306016497</v>
      </c>
      <c r="G15" s="28">
        <f t="shared" si="0"/>
        <v>22.434167780302964</v>
      </c>
    </row>
    <row r="16" spans="1:7" ht="15.75">
      <c r="A16" s="104" t="s">
        <v>100</v>
      </c>
      <c r="B16" s="21" t="s">
        <v>5</v>
      </c>
      <c r="C16" s="6">
        <v>34283</v>
      </c>
      <c r="D16" s="26">
        <f>C16/C25*100</f>
        <v>1.611805583797036</v>
      </c>
      <c r="E16" s="26">
        <v>7177.2</v>
      </c>
      <c r="F16" s="26">
        <f>E16/E25*100</f>
        <v>1.2658620779666063</v>
      </c>
      <c r="G16" s="28">
        <f t="shared" si="0"/>
        <v>20.935157366624857</v>
      </c>
    </row>
    <row r="17" spans="1:7" ht="15.75">
      <c r="A17" s="104" t="s">
        <v>98</v>
      </c>
      <c r="B17" s="21" t="s">
        <v>110</v>
      </c>
      <c r="C17" s="6">
        <v>114089</v>
      </c>
      <c r="D17" s="26">
        <f>C17/C25*100</f>
        <v>5.363862183875975</v>
      </c>
      <c r="E17" s="26">
        <v>27802.1</v>
      </c>
      <c r="F17" s="26">
        <f>E17/E25*100</f>
        <v>4.903531192921387</v>
      </c>
      <c r="G17" s="28">
        <f t="shared" si="0"/>
        <v>24.36878226647617</v>
      </c>
    </row>
    <row r="18" spans="1:7" ht="15.75">
      <c r="A18" s="104" t="s">
        <v>101</v>
      </c>
      <c r="B18" s="21" t="s">
        <v>111</v>
      </c>
      <c r="C18" s="6">
        <v>1987.8</v>
      </c>
      <c r="D18" s="26">
        <f>C18/C25*100</f>
        <v>0.09345585682325783</v>
      </c>
      <c r="E18" s="26">
        <v>766.1</v>
      </c>
      <c r="F18" s="26">
        <f>E18/E25*100</f>
        <v>0.13511911858805903</v>
      </c>
      <c r="G18" s="28">
        <f t="shared" si="0"/>
        <v>38.54009457691921</v>
      </c>
    </row>
    <row r="19" spans="1:7" ht="16.5" customHeight="1">
      <c r="A19" s="104" t="s">
        <v>94</v>
      </c>
      <c r="B19" s="21" t="s">
        <v>104</v>
      </c>
      <c r="C19" s="34">
        <v>5063.9</v>
      </c>
      <c r="D19" s="26">
        <f>C19/C25*100</f>
        <v>0.23807783145552633</v>
      </c>
      <c r="E19" s="26">
        <v>55</v>
      </c>
      <c r="F19" s="26">
        <f>E19/E25*100</f>
        <v>0.009700498005930357</v>
      </c>
      <c r="G19" s="28">
        <f t="shared" si="0"/>
        <v>1.0861193941428544</v>
      </c>
    </row>
    <row r="20" spans="1:7" ht="15.75">
      <c r="A20" s="104" t="s">
        <v>105</v>
      </c>
      <c r="B20" s="21" t="s">
        <v>106</v>
      </c>
      <c r="C20" s="34">
        <v>47853.1</v>
      </c>
      <c r="D20" s="26">
        <f>C20/C25*100</f>
        <v>2.2498000111424887</v>
      </c>
      <c r="E20" s="26">
        <v>11164.5</v>
      </c>
      <c r="F20" s="26">
        <f>E20/E25*100</f>
        <v>1.9691129088583539</v>
      </c>
      <c r="G20" s="28">
        <f t="shared" si="0"/>
        <v>23.33077689846635</v>
      </c>
    </row>
    <row r="21" spans="1:7" ht="33" customHeight="1" hidden="1">
      <c r="A21" s="104"/>
      <c r="B21" s="21"/>
      <c r="C21" s="34"/>
      <c r="D21" s="26">
        <f>C21/C25*100</f>
        <v>0</v>
      </c>
      <c r="E21" s="26"/>
      <c r="F21" s="26">
        <f>E21/E25*100</f>
        <v>0</v>
      </c>
      <c r="G21" s="28" t="e">
        <f t="shared" si="0"/>
        <v>#DIV/0!</v>
      </c>
    </row>
    <row r="22" spans="1:7" ht="45.75" customHeight="1" hidden="1">
      <c r="A22" s="104"/>
      <c r="B22" s="21"/>
      <c r="C22" s="6"/>
      <c r="D22" s="26">
        <f>C22/C25*100</f>
        <v>0</v>
      </c>
      <c r="E22" s="26"/>
      <c r="F22" s="26">
        <f>E22/E25*100</f>
        <v>0</v>
      </c>
      <c r="G22" s="28" t="e">
        <f t="shared" si="0"/>
        <v>#DIV/0!</v>
      </c>
    </row>
    <row r="23" spans="1:7" ht="15.75" hidden="1">
      <c r="A23" s="104"/>
      <c r="B23" s="21"/>
      <c r="C23" s="6"/>
      <c r="D23" s="26">
        <f>C23/C25*100</f>
        <v>0</v>
      </c>
      <c r="E23" s="26"/>
      <c r="F23" s="26">
        <f>E23/E25*100</f>
        <v>0</v>
      </c>
      <c r="G23" s="28" t="e">
        <f t="shared" si="0"/>
        <v>#DIV/0!</v>
      </c>
    </row>
    <row r="24" spans="1:7" ht="15.75" hidden="1">
      <c r="A24" s="104"/>
      <c r="B24" s="21"/>
      <c r="C24" s="6"/>
      <c r="D24" s="26">
        <f>C24/C25*100</f>
        <v>0</v>
      </c>
      <c r="E24" s="26"/>
      <c r="F24" s="26">
        <f>E24/E25*100</f>
        <v>0</v>
      </c>
      <c r="G24" s="28" t="e">
        <f t="shared" si="0"/>
        <v>#DIV/0!</v>
      </c>
    </row>
    <row r="25" spans="1:7" ht="15.75">
      <c r="A25" s="104"/>
      <c r="B25" s="35" t="s">
        <v>12</v>
      </c>
      <c r="C25" s="19">
        <f>C11+C12+C13+C14+C15+C16+C17+C18+C19+C20+C21+C22+C23+C24</f>
        <v>2126993.4999999995</v>
      </c>
      <c r="D25" s="19">
        <f>SUM(D11:D24)</f>
        <v>100.00000000000004</v>
      </c>
      <c r="E25" s="19">
        <f>E11+E12+E13+E14+E15+E16+E17+E18+E19+E20+E21+E22+E23+E24</f>
        <v>566981.2</v>
      </c>
      <c r="F25" s="19">
        <f>SUM(F11:F24)</f>
        <v>100</v>
      </c>
      <c r="G25" s="9">
        <f t="shared" si="0"/>
        <v>26.65646133850433</v>
      </c>
    </row>
    <row r="26" spans="1:7" ht="47.25" customHeight="1">
      <c r="A26" s="104"/>
      <c r="B26" s="192" t="s">
        <v>11</v>
      </c>
      <c r="C26" s="192"/>
      <c r="D26" s="192"/>
      <c r="E26" s="192"/>
      <c r="F26" s="192"/>
      <c r="G26" s="193"/>
    </row>
    <row r="27" spans="1:7" ht="22.5" customHeight="1">
      <c r="A27" s="104" t="s">
        <v>108</v>
      </c>
      <c r="B27" s="12" t="s">
        <v>14</v>
      </c>
      <c r="C27" s="22">
        <v>3710</v>
      </c>
      <c r="D27" s="23">
        <f>C27/C43*100</f>
        <v>0.9374884709133462</v>
      </c>
      <c r="E27" s="24">
        <v>596</v>
      </c>
      <c r="F27" s="23">
        <f>E27/E43*100</f>
        <v>1.61991297044746</v>
      </c>
      <c r="G27" s="25">
        <f aca="true" t="shared" si="1" ref="G27:G38">E27/C27*100</f>
        <v>16.064690026954178</v>
      </c>
    </row>
    <row r="28" spans="1:7" ht="15.75">
      <c r="A28" s="104" t="s">
        <v>95</v>
      </c>
      <c r="B28" s="12" t="s">
        <v>2</v>
      </c>
      <c r="C28" s="22">
        <v>76772.5</v>
      </c>
      <c r="D28" s="23">
        <f>C28/C43*100</f>
        <v>19.399820386305898</v>
      </c>
      <c r="E28" s="24">
        <v>11937.5</v>
      </c>
      <c r="F28" s="23">
        <f>E28/E43*100</f>
        <v>32.44582396764522</v>
      </c>
      <c r="G28" s="25">
        <f t="shared" si="1"/>
        <v>15.549187534598977</v>
      </c>
    </row>
    <row r="29" spans="1:7" ht="15.75">
      <c r="A29" s="104" t="s">
        <v>96</v>
      </c>
      <c r="B29" s="12" t="s">
        <v>3</v>
      </c>
      <c r="C29" s="22">
        <v>19190.3</v>
      </c>
      <c r="D29" s="23">
        <f>C29/C43*100</f>
        <v>4.849241240800104</v>
      </c>
      <c r="E29" s="24">
        <v>3367.4</v>
      </c>
      <c r="F29" s="23">
        <f>E29/E43*100</f>
        <v>9.15250828302815</v>
      </c>
      <c r="G29" s="25">
        <f t="shared" si="1"/>
        <v>17.54740676279162</v>
      </c>
    </row>
    <row r="30" spans="1:7" ht="31.5">
      <c r="A30" s="104" t="s">
        <v>97</v>
      </c>
      <c r="B30" s="12" t="s">
        <v>15</v>
      </c>
      <c r="C30" s="22">
        <v>1180.8</v>
      </c>
      <c r="D30" s="23">
        <f>C30/C43*100</f>
        <v>0.29837907990686774</v>
      </c>
      <c r="E30" s="24">
        <v>59.6</v>
      </c>
      <c r="F30" s="23">
        <f>E30/E43*100</f>
        <v>0.16199129704474602</v>
      </c>
      <c r="G30" s="25">
        <f t="shared" si="1"/>
        <v>5.047425474254743</v>
      </c>
    </row>
    <row r="31" spans="1:7" ht="16.5" customHeight="1">
      <c r="A31" s="104" t="s">
        <v>99</v>
      </c>
      <c r="B31" s="12" t="s">
        <v>4</v>
      </c>
      <c r="C31" s="22">
        <v>10905.2</v>
      </c>
      <c r="D31" s="23">
        <f>C31/C43*100</f>
        <v>2.7556601814027557</v>
      </c>
      <c r="E31" s="24">
        <v>284.8</v>
      </c>
      <c r="F31" s="23">
        <f>E31/E43*100</f>
        <v>0.7740792180930145</v>
      </c>
      <c r="G31" s="25">
        <f t="shared" si="1"/>
        <v>2.611598136668745</v>
      </c>
    </row>
    <row r="32" spans="1:7" ht="15.75">
      <c r="A32" s="104" t="s">
        <v>100</v>
      </c>
      <c r="B32" s="12" t="s">
        <v>5</v>
      </c>
      <c r="C32" s="22">
        <v>10853.7</v>
      </c>
      <c r="D32" s="23">
        <f>C32/C43*100</f>
        <v>2.7426465274264653</v>
      </c>
      <c r="E32" s="24">
        <v>776.9</v>
      </c>
      <c r="F32" s="23">
        <f>E32/E43*100</f>
        <v>2.1115946086252206</v>
      </c>
      <c r="G32" s="25">
        <f t="shared" si="1"/>
        <v>7.157927711287394</v>
      </c>
    </row>
    <row r="33" spans="1:7" ht="15.75">
      <c r="A33" s="104" t="s">
        <v>98</v>
      </c>
      <c r="B33" s="12" t="s">
        <v>19</v>
      </c>
      <c r="C33" s="22">
        <v>168501.2</v>
      </c>
      <c r="D33" s="23">
        <f>C33/C43*100</f>
        <v>42.578957502712655</v>
      </c>
      <c r="E33" s="24">
        <v>5198.2</v>
      </c>
      <c r="F33" s="23">
        <f>E33/E43*100</f>
        <v>14.12857651506709</v>
      </c>
      <c r="G33" s="25">
        <f t="shared" si="1"/>
        <v>3.084963193140464</v>
      </c>
    </row>
    <row r="34" spans="1:7" ht="20.25" customHeight="1">
      <c r="A34" s="104" t="s">
        <v>101</v>
      </c>
      <c r="B34" s="12" t="s">
        <v>111</v>
      </c>
      <c r="C34" s="22">
        <v>72696.8</v>
      </c>
      <c r="D34" s="23">
        <f>C34/C43*100</f>
        <v>18.36992233754538</v>
      </c>
      <c r="E34" s="24">
        <v>14580.4</v>
      </c>
      <c r="F34" s="23">
        <f>E34/E43*100</f>
        <v>39.62915952065796</v>
      </c>
      <c r="G34" s="25">
        <f t="shared" si="1"/>
        <v>20.056453654081057</v>
      </c>
    </row>
    <row r="35" spans="1:7" ht="15.75">
      <c r="A35" s="104" t="s">
        <v>94</v>
      </c>
      <c r="B35" s="12" t="s">
        <v>104</v>
      </c>
      <c r="C35" s="22">
        <v>31927.7</v>
      </c>
      <c r="D35" s="26">
        <f>C35/C43*100</f>
        <v>8.067884272986534</v>
      </c>
      <c r="E35" s="24">
        <v>-8.7</v>
      </c>
      <c r="F35" s="23">
        <f>E35/E43*100</f>
        <v>-0.023646380608880704</v>
      </c>
      <c r="G35" s="25">
        <f t="shared" si="1"/>
        <v>-0.027249065858173306</v>
      </c>
    </row>
    <row r="36" spans="1:7" ht="0.75" customHeight="1">
      <c r="A36" s="104"/>
      <c r="B36" s="12"/>
      <c r="C36" s="6"/>
      <c r="D36" s="26">
        <f>C36/C43*100</f>
        <v>0</v>
      </c>
      <c r="E36" s="27"/>
      <c r="F36" s="23">
        <f>E36/E43*100</f>
        <v>0</v>
      </c>
      <c r="G36" s="28" t="e">
        <f t="shared" si="1"/>
        <v>#DIV/0!</v>
      </c>
    </row>
    <row r="37" spans="1:7" ht="15.75" hidden="1">
      <c r="A37" s="104"/>
      <c r="B37" s="12"/>
      <c r="C37" s="6"/>
      <c r="D37" s="26">
        <f>C37/C43*100</f>
        <v>0</v>
      </c>
      <c r="E37" s="27"/>
      <c r="F37" s="23">
        <f>E37/E43*100</f>
        <v>0</v>
      </c>
      <c r="G37" s="28" t="e">
        <f t="shared" si="1"/>
        <v>#DIV/0!</v>
      </c>
    </row>
    <row r="38" spans="1:7" ht="15.75" hidden="1">
      <c r="A38" s="104"/>
      <c r="B38" s="12"/>
      <c r="C38" s="6"/>
      <c r="D38" s="26">
        <f>C38/C43*100</f>
        <v>0</v>
      </c>
      <c r="E38" s="27"/>
      <c r="F38" s="23"/>
      <c r="G38" s="28" t="e">
        <f t="shared" si="1"/>
        <v>#DIV/0!</v>
      </c>
    </row>
    <row r="39" spans="1:7" ht="13.5" customHeight="1" hidden="1">
      <c r="A39" s="104"/>
      <c r="B39" s="14"/>
      <c r="C39" s="6"/>
      <c r="D39" s="26"/>
      <c r="E39" s="27"/>
      <c r="F39" s="23"/>
      <c r="G39" s="28"/>
    </row>
    <row r="40" spans="1:7" ht="15.75" hidden="1">
      <c r="A40" s="104"/>
      <c r="B40" s="14"/>
      <c r="C40" s="29"/>
      <c r="D40" s="30">
        <f>C40/C43*100</f>
        <v>0</v>
      </c>
      <c r="E40" s="29"/>
      <c r="F40" s="23">
        <f>E40/E43*100</f>
        <v>0</v>
      </c>
      <c r="G40" s="31" t="e">
        <f>E40/C40*100</f>
        <v>#DIV/0!</v>
      </c>
    </row>
    <row r="41" spans="1:7" ht="15.75" hidden="1">
      <c r="A41" s="104"/>
      <c r="B41" s="14"/>
      <c r="C41" s="29"/>
      <c r="D41" s="30">
        <f>C41/C43*100</f>
        <v>0</v>
      </c>
      <c r="E41" s="29"/>
      <c r="F41" s="23">
        <f>E41/E43*100</f>
        <v>0</v>
      </c>
      <c r="G41" s="31" t="e">
        <f>E41/C41*100</f>
        <v>#DIV/0!</v>
      </c>
    </row>
    <row r="42" spans="1:7" ht="15.75" hidden="1">
      <c r="A42" s="104"/>
      <c r="B42" s="12"/>
      <c r="C42" s="32"/>
      <c r="D42" s="26">
        <f>C42/C43*100</f>
        <v>0</v>
      </c>
      <c r="E42" s="43"/>
      <c r="F42" s="23">
        <f>E42/E43*100</f>
        <v>0</v>
      </c>
      <c r="G42" s="33" t="e">
        <f>E42/C42*100</f>
        <v>#DIV/0!</v>
      </c>
    </row>
    <row r="43" spans="1:7" s="3" customFormat="1" ht="15.75">
      <c r="A43" s="104"/>
      <c r="B43" s="13" t="s">
        <v>17</v>
      </c>
      <c r="C43" s="19">
        <f>SUM(C27:C38)+C42</f>
        <v>395738.2</v>
      </c>
      <c r="D43" s="19">
        <f>D27+D28+D29+D30+D31+D32+D33+D34+D35+D36+D37+D38+D42</f>
        <v>100</v>
      </c>
      <c r="E43" s="19">
        <f>SUM(E27:E38)+E42</f>
        <v>36792.100000000006</v>
      </c>
      <c r="F43" s="19">
        <v>100</v>
      </c>
      <c r="G43" s="9">
        <f>E43/C43*100</f>
        <v>9.297080746816963</v>
      </c>
    </row>
    <row r="44" spans="1:8" s="18" customFormat="1" ht="15.75">
      <c r="A44" s="104"/>
      <c r="B44" s="13" t="s">
        <v>16</v>
      </c>
      <c r="C44" s="19">
        <f>C43+C25</f>
        <v>2522731.6999999997</v>
      </c>
      <c r="D44" s="19"/>
      <c r="E44" s="19">
        <f>E43+E25</f>
        <v>603773.2999999999</v>
      </c>
      <c r="F44" s="19"/>
      <c r="G44" s="9">
        <f>E44/C44*100</f>
        <v>23.933314034147983</v>
      </c>
      <c r="H44" s="3"/>
    </row>
    <row r="45" spans="2:7" ht="7.5" customHeight="1">
      <c r="B45" s="189"/>
      <c r="C45" s="189"/>
      <c r="D45" s="4"/>
      <c r="E45" s="4"/>
      <c r="F45" s="4"/>
      <c r="G45" s="4"/>
    </row>
    <row r="46" spans="1:8" ht="71.25" customHeight="1">
      <c r="A46" s="105"/>
      <c r="B46" s="11" t="s">
        <v>64</v>
      </c>
      <c r="C46" s="20"/>
      <c r="D46" s="11"/>
      <c r="E46" t="s">
        <v>65</v>
      </c>
      <c r="F46" s="15"/>
      <c r="G46" s="16"/>
      <c r="H46" s="16"/>
    </row>
    <row r="47" ht="15.75">
      <c r="F47" s="17"/>
    </row>
  </sheetData>
  <sheetProtection/>
  <mergeCells count="9">
    <mergeCell ref="A6:G6"/>
    <mergeCell ref="A5:G5"/>
    <mergeCell ref="A7:G7"/>
    <mergeCell ref="B45:C45"/>
    <mergeCell ref="A9:A10"/>
    <mergeCell ref="B26:G26"/>
    <mergeCell ref="B9:B10"/>
    <mergeCell ref="C9:D9"/>
    <mergeCell ref="E9:F9"/>
  </mergeCells>
  <printOptions horizontalCentered="1"/>
  <pageMargins left="0.5905511811023623" right="0.1968503937007874" top="0.7874015748031497" bottom="0.1968503937007874" header="0.1968503937007874" footer="1.102362204724409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zoomScalePageLayoutView="0" workbookViewId="0" topLeftCell="A1">
      <selection activeCell="C3" sqref="C3"/>
    </sheetView>
  </sheetViews>
  <sheetFormatPr defaultColWidth="8" defaultRowHeight="15"/>
  <cols>
    <col min="1" max="1" width="5.09765625" style="80" customWidth="1"/>
    <col min="2" max="2" width="52.5" style="80" customWidth="1"/>
    <col min="3" max="3" width="16.8984375" style="80" customWidth="1"/>
    <col min="4" max="4" width="14.09765625" style="80" customWidth="1"/>
    <col min="5" max="16384" width="8" style="80" customWidth="1"/>
  </cols>
  <sheetData>
    <row r="1" ht="15.75">
      <c r="C1" s="81" t="s">
        <v>151</v>
      </c>
    </row>
    <row r="2" ht="15.75">
      <c r="C2" s="81" t="s">
        <v>152</v>
      </c>
    </row>
    <row r="3" ht="15.75">
      <c r="C3" s="81" t="s">
        <v>155</v>
      </c>
    </row>
    <row r="4" ht="15.75">
      <c r="C4" s="81"/>
    </row>
    <row r="5" ht="15.75">
      <c r="C5" s="81"/>
    </row>
    <row r="6" spans="1:3" ht="15.75" customHeight="1">
      <c r="A6" s="202" t="s">
        <v>10</v>
      </c>
      <c r="B6" s="202"/>
      <c r="C6" s="202"/>
    </row>
    <row r="7" spans="1:3" ht="31.5" customHeight="1">
      <c r="A7" s="203" t="s">
        <v>112</v>
      </c>
      <c r="B7" s="203"/>
      <c r="C7" s="203"/>
    </row>
    <row r="8" spans="1:3" ht="15.75">
      <c r="A8" s="204" t="s">
        <v>72</v>
      </c>
      <c r="B8" s="204"/>
      <c r="C8" s="204"/>
    </row>
    <row r="9" spans="1:3" ht="15.75">
      <c r="A9" s="82"/>
      <c r="B9" s="82"/>
      <c r="C9" s="82"/>
    </row>
    <row r="10" spans="1:3" ht="9.75" customHeight="1">
      <c r="A10" s="82"/>
      <c r="B10" s="82"/>
      <c r="C10" s="82"/>
    </row>
    <row r="11" ht="15.75">
      <c r="C11" s="81" t="s">
        <v>8</v>
      </c>
    </row>
    <row r="12" spans="1:3" ht="31.5">
      <c r="A12" s="102" t="s">
        <v>9</v>
      </c>
      <c r="B12" s="102" t="s">
        <v>73</v>
      </c>
      <c r="C12" s="102" t="s">
        <v>0</v>
      </c>
    </row>
    <row r="13" spans="1:3" ht="15.75">
      <c r="A13" s="199"/>
      <c r="B13" s="84" t="s">
        <v>74</v>
      </c>
      <c r="C13" s="205">
        <f>C15+C17+C18+C19+C20+C21+C22+C23+C24+C25</f>
        <v>1068.2</v>
      </c>
    </row>
    <row r="14" spans="1:3" ht="15.75">
      <c r="A14" s="199"/>
      <c r="B14" s="84" t="s">
        <v>75</v>
      </c>
      <c r="C14" s="205"/>
    </row>
    <row r="15" spans="1:3" ht="18.75" customHeight="1">
      <c r="A15" s="199">
        <v>1</v>
      </c>
      <c r="B15" s="200" t="s">
        <v>76</v>
      </c>
      <c r="C15" s="199">
        <v>13</v>
      </c>
    </row>
    <row r="16" spans="1:3" ht="12.75" customHeight="1">
      <c r="A16" s="199"/>
      <c r="B16" s="201"/>
      <c r="C16" s="199"/>
    </row>
    <row r="17" spans="1:3" ht="31.5">
      <c r="A17" s="83">
        <v>2</v>
      </c>
      <c r="B17" s="85" t="s">
        <v>77</v>
      </c>
      <c r="C17" s="86"/>
    </row>
    <row r="18" spans="1:3" ht="67.5" customHeight="1">
      <c r="A18" s="83">
        <v>3</v>
      </c>
      <c r="B18" s="85" t="s">
        <v>78</v>
      </c>
      <c r="C18" s="83"/>
    </row>
    <row r="19" spans="1:3" ht="47.25">
      <c r="A19" s="83">
        <v>4</v>
      </c>
      <c r="B19" s="85" t="s">
        <v>79</v>
      </c>
      <c r="C19" s="83">
        <v>850</v>
      </c>
    </row>
    <row r="20" spans="1:3" ht="31.5">
      <c r="A20" s="83">
        <v>5</v>
      </c>
      <c r="B20" s="85" t="s">
        <v>80</v>
      </c>
      <c r="C20" s="83">
        <v>75.2</v>
      </c>
    </row>
    <row r="21" spans="1:3" ht="15.75">
      <c r="A21" s="83">
        <v>6</v>
      </c>
      <c r="B21" s="85" t="s">
        <v>81</v>
      </c>
      <c r="C21" s="83">
        <v>110.1</v>
      </c>
    </row>
    <row r="22" spans="1:3" ht="35.25" customHeight="1">
      <c r="A22" s="83">
        <v>7</v>
      </c>
      <c r="B22" s="85" t="s">
        <v>82</v>
      </c>
      <c r="C22" s="83">
        <v>2.2</v>
      </c>
    </row>
    <row r="23" spans="1:3" ht="35.25" customHeight="1">
      <c r="A23" s="83">
        <v>8</v>
      </c>
      <c r="B23" s="85" t="s">
        <v>83</v>
      </c>
      <c r="C23" s="83"/>
    </row>
    <row r="24" spans="1:3" ht="25.5" customHeight="1">
      <c r="A24" s="83">
        <v>9</v>
      </c>
      <c r="B24" s="85" t="s">
        <v>84</v>
      </c>
      <c r="C24" s="83">
        <v>16.2</v>
      </c>
    </row>
    <row r="25" spans="1:3" ht="48.75" customHeight="1">
      <c r="A25" s="83">
        <v>10</v>
      </c>
      <c r="B25" s="87" t="s">
        <v>85</v>
      </c>
      <c r="C25" s="83">
        <v>1.5</v>
      </c>
    </row>
    <row r="26" spans="1:3" ht="15" customHeight="1">
      <c r="A26" s="88"/>
      <c r="B26" s="89"/>
      <c r="C26" s="88"/>
    </row>
    <row r="27" spans="1:3" ht="9" customHeight="1">
      <c r="A27" s="88"/>
      <c r="B27" s="89"/>
      <c r="C27" s="88"/>
    </row>
    <row r="28" spans="1:3" ht="0.75" customHeight="1">
      <c r="A28" s="88"/>
      <c r="B28" s="89"/>
      <c r="C28" s="88"/>
    </row>
    <row r="29" ht="8.25" customHeight="1">
      <c r="C29" s="90"/>
    </row>
    <row r="30" ht="9" customHeight="1">
      <c r="C30" s="90"/>
    </row>
    <row r="31" spans="2:3" ht="12" customHeight="1">
      <c r="B31" s="91"/>
      <c r="C31" s="90" t="s">
        <v>8</v>
      </c>
    </row>
    <row r="32" spans="1:3" ht="27.75" customHeight="1">
      <c r="A32" s="102" t="s">
        <v>86</v>
      </c>
      <c r="B32" s="102" t="s">
        <v>87</v>
      </c>
      <c r="C32" s="102" t="s">
        <v>0</v>
      </c>
    </row>
    <row r="33" spans="1:3" ht="14.25">
      <c r="A33" s="92">
        <v>1</v>
      </c>
      <c r="B33" s="93" t="s">
        <v>88</v>
      </c>
      <c r="C33" s="94">
        <f>C34+C35</f>
        <v>227.7</v>
      </c>
    </row>
    <row r="34" spans="1:3" ht="30">
      <c r="A34" s="92"/>
      <c r="B34" s="95" t="s">
        <v>89</v>
      </c>
      <c r="C34" s="96">
        <v>227.7</v>
      </c>
    </row>
    <row r="35" spans="1:3" ht="15">
      <c r="A35" s="92"/>
      <c r="B35" s="95"/>
      <c r="C35" s="96"/>
    </row>
    <row r="36" spans="1:3" ht="15">
      <c r="A36" s="92"/>
      <c r="B36" s="95"/>
      <c r="C36" s="96"/>
    </row>
    <row r="37" spans="1:3" ht="14.25">
      <c r="A37" s="92">
        <v>2</v>
      </c>
      <c r="B37" s="93" t="s">
        <v>90</v>
      </c>
      <c r="C37" s="94">
        <f>C38+C39</f>
        <v>163.8</v>
      </c>
    </row>
    <row r="38" spans="1:3" ht="15">
      <c r="A38" s="92"/>
      <c r="B38" s="95" t="s">
        <v>113</v>
      </c>
      <c r="C38" s="96">
        <v>44.5</v>
      </c>
    </row>
    <row r="39" spans="1:3" ht="15">
      <c r="A39" s="92"/>
      <c r="B39" s="95" t="s">
        <v>91</v>
      </c>
      <c r="C39" s="96">
        <v>119.3</v>
      </c>
    </row>
    <row r="40" spans="1:3" ht="15" hidden="1">
      <c r="A40" s="92"/>
      <c r="B40" s="95"/>
      <c r="C40" s="96"/>
    </row>
    <row r="41" spans="1:3" ht="15" hidden="1">
      <c r="A41" s="92"/>
      <c r="B41" s="95"/>
      <c r="C41" s="96"/>
    </row>
    <row r="42" spans="1:3" ht="15" hidden="1">
      <c r="A42" s="92"/>
      <c r="B42" s="95"/>
      <c r="C42" s="96"/>
    </row>
    <row r="43" spans="1:3" ht="15" hidden="1">
      <c r="A43" s="92"/>
      <c r="B43" s="95"/>
      <c r="C43" s="96"/>
    </row>
    <row r="44" spans="1:3" ht="15" hidden="1">
      <c r="A44" s="92"/>
      <c r="B44" s="99"/>
      <c r="C44" s="96"/>
    </row>
    <row r="45" spans="1:3" ht="15" hidden="1">
      <c r="A45" s="92"/>
      <c r="B45" s="99"/>
      <c r="C45" s="96"/>
    </row>
    <row r="46" spans="1:3" ht="15.75">
      <c r="A46" s="83"/>
      <c r="B46" s="93" t="s">
        <v>92</v>
      </c>
      <c r="C46" s="94">
        <f>C33+C37</f>
        <v>391.5</v>
      </c>
    </row>
    <row r="47" spans="1:3" ht="15.75">
      <c r="A47" s="97"/>
      <c r="B47" s="97"/>
      <c r="C47" s="98"/>
    </row>
    <row r="48" spans="2:4" ht="15.75">
      <c r="B48" s="11" t="s">
        <v>93</v>
      </c>
      <c r="C48" s="11"/>
      <c r="D48" s="11"/>
    </row>
    <row r="49" spans="1:8" ht="15.75">
      <c r="A49" s="11"/>
      <c r="B49" s="11"/>
      <c r="C49"/>
      <c r="D49" s="15"/>
      <c r="E49"/>
      <c r="F49"/>
      <c r="G49"/>
      <c r="H49"/>
    </row>
  </sheetData>
  <sheetProtection/>
  <mergeCells count="8">
    <mergeCell ref="A15:A16"/>
    <mergeCell ref="B15:B16"/>
    <mergeCell ref="C15:C16"/>
    <mergeCell ref="A6:C6"/>
    <mergeCell ref="A7:C7"/>
    <mergeCell ref="A8:C8"/>
    <mergeCell ref="A13:A14"/>
    <mergeCell ref="C13:C1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d03-Vyshnovska</cp:lastModifiedBy>
  <cp:lastPrinted>2018-06-11T10:10:20Z</cp:lastPrinted>
  <dcterms:created xsi:type="dcterms:W3CDTF">2000-05-04T07:23:18Z</dcterms:created>
  <dcterms:modified xsi:type="dcterms:W3CDTF">2018-06-21T12:31:34Z</dcterms:modified>
  <cp:category/>
  <cp:version/>
  <cp:contentType/>
  <cp:contentStatus/>
</cp:coreProperties>
</file>